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Resumo" sheetId="2" state="visible" r:id="rId2"/>
    <sheet xmlns:r="http://schemas.openxmlformats.org/officeDocument/2006/relationships" name="Fontes" sheetId="3" state="visible" r:id="rId3"/>
    <sheet xmlns:r="http://schemas.openxmlformats.org/officeDocument/2006/relationships" name="Plantõ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R$ #,##0.00;-R$ #,##0.00;&quot;-&quot;"/>
    <numFmt numFmtId="165" formatCode="DD/MM/YYYY"/>
    <numFmt numFmtId="166" formatCode="HH:MM"/>
    <numFmt numFmtId="167" formatCode="0.0"/>
  </numFmts>
  <fonts count="8">
    <font>
      <name val="Calibri"/>
      <family val="2"/>
      <color theme="1"/>
      <sz val="11"/>
      <scheme val="minor"/>
    </font>
    <font>
      <name val="Arial"/>
      <b val="1"/>
      <color rgb="000F5A4E"/>
      <sz val="16"/>
    </font>
    <font>
      <name val="Arial"/>
      <color rgb="004A625C"/>
      <sz val="10"/>
    </font>
    <font>
      <name val="Arial"/>
      <b val="1"/>
      <color rgb="000F5A4E"/>
      <sz val="11"/>
    </font>
    <font>
      <name val="Arial"/>
      <color rgb="000D2622"/>
      <sz val="10"/>
    </font>
    <font>
      <name val="Arial"/>
      <b val="1"/>
      <color rgb="00FFFFFF"/>
      <sz val="10"/>
    </font>
    <font>
      <name val="Arial"/>
      <color rgb="004A625C"/>
      <sz val="9"/>
    </font>
    <font>
      <name val="Arial"/>
      <b val="1"/>
      <color rgb="000D2622"/>
      <sz val="10"/>
    </font>
  </fonts>
  <fills count="5">
    <fill>
      <patternFill/>
    </fill>
    <fill>
      <patternFill patternType="gray125"/>
    </fill>
    <fill>
      <patternFill patternType="solid">
        <fgColor rgb="000F5A4E"/>
      </patternFill>
    </fill>
    <fill>
      <patternFill patternType="solid">
        <fgColor rgb="00FFF8D6"/>
      </patternFill>
    </fill>
    <fill>
      <patternFill patternType="solid">
        <fgColor rgb="00EEF3F1"/>
      </patternFill>
    </fill>
  </fills>
  <borders count="2">
    <border>
      <left/>
      <right/>
      <top/>
      <bottom/>
      <diagonal/>
    </border>
    <border>
      <bottom style="thin">
        <color rgb="00D5DEDA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6" fillId="0" borderId="0" pivotButton="0" quotePrefix="0" xfId="0"/>
    <xf numFmtId="164" fontId="1" fillId="0" borderId="0" pivotButton="0" quotePrefix="0" xfId="0"/>
    <xf numFmtId="1" fontId="1" fillId="0" borderId="0" pivotButton="0" quotePrefix="0" xfId="0"/>
    <xf numFmtId="0" fontId="5" fillId="2" borderId="0" applyAlignment="1" pivotButton="0" quotePrefix="0" xfId="0">
      <alignment vertical="center" wrapText="1"/>
    </xf>
    <xf numFmtId="0" fontId="4" fillId="0" borderId="1" pivotButton="0" quotePrefix="0" xfId="0"/>
    <xf numFmtId="1" fontId="4" fillId="0" borderId="1" pivotButton="0" quotePrefix="0" xfId="0"/>
    <xf numFmtId="164" fontId="4" fillId="0" borderId="1" pivotButton="0" quotePrefix="0" xfId="0"/>
    <xf numFmtId="167" fontId="4" fillId="0" borderId="1" pivotButton="0" quotePrefix="0" xfId="0"/>
    <xf numFmtId="0" fontId="7" fillId="0" borderId="0" pivotButton="0" quotePrefix="0" xfId="0"/>
    <xf numFmtId="1" fontId="7" fillId="4" borderId="0" pivotButton="0" quotePrefix="0" xfId="0"/>
    <xf numFmtId="164" fontId="7" fillId="4" borderId="0" pivotButton="0" quotePrefix="0" xfId="0"/>
    <xf numFmtId="0" fontId="4" fillId="3" borderId="1" pivotButton="0" quotePrefix="0" xfId="0"/>
    <xf numFmtId="164" fontId="4" fillId="3" borderId="1" pivotButton="0" quotePrefix="0" xfId="0"/>
    <xf numFmtId="165" fontId="4" fillId="3" borderId="1" pivotButton="0" quotePrefix="0" xfId="0"/>
    <xf numFmtId="166" fontId="4" fillId="3" borderId="1" pivotButton="0" quotePrefix="0" xfId="0"/>
    <xf numFmtId="165" fontId="4" fillId="0" borderId="1" pivotButton="0" quotePrefix="0" xfId="0"/>
    <xf numFmtId="164" fontId="2" fillId="0" borderId="1" pivotButton="0" quotePrefix="0" xfId="0"/>
    <xf numFmtId="1" fontId="2" fillId="0" borderId="1" pivotButton="0" quotePrefix="0" xfId="0"/>
  </cellXfs>
  <cellStyles count="1">
    <cellStyle name="Normal" xfId="0" builtinId="0" hidden="0"/>
  </cellStyles>
  <dxfs count="4">
    <dxf>
      <font>
        <name val="Arial"/>
        <b val="1"/>
        <color rgb="008F2A0B"/>
      </font>
      <fill>
        <patternFill patternType="solid">
          <fgColor rgb="00FBE3DA"/>
        </patternFill>
      </fill>
    </dxf>
    <dxf>
      <font>
        <name val="Arial"/>
        <b val="1"/>
        <color rgb="007A4A00"/>
      </font>
      <fill>
        <patternFill patternType="solid">
          <fgColor rgb="00FFF2CC"/>
        </patternFill>
      </fill>
    </dxf>
    <dxf>
      <font>
        <name val="Arial"/>
        <b val="1"/>
        <color rgb="007A4A00"/>
      </font>
      <fill>
        <patternFill patternType="solid">
          <fgColor rgb="00FFE7C2"/>
        </patternFill>
      </fill>
    </dxf>
    <dxf>
      <font>
        <name val="Arial"/>
        <b val="1"/>
        <color rgb="000F5A2E"/>
      </font>
      <fill>
        <patternFill patternType="solid">
          <fgColor rgb="00DDF1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Lidara</author>
  </authors>
  <commentList>
    <comment ref="F8" authorId="0" shapeId="0">
      <text>
        <t>Média de dias entre a previsão e o recebimento, nos plantões já pagos. Negativo: pagou antes.</t>
      </text>
    </comment>
  </commentList>
</comments>
</file>

<file path=xl/comments/comment2.xml><?xml version="1.0" encoding="utf-8"?>
<comments xmlns="http://schemas.openxmlformats.org/spreadsheetml/2006/main">
  <authors>
    <author>Lidara</author>
  </authors>
  <commentList>
    <comment ref="A4" authorId="0" shapeId="0">
      <text>
        <t>Nome curto, igual ao que você vai escolher na aba Plantões.</t>
      </text>
    </comment>
    <comment ref="B4" authorId="0" shapeId="0">
      <text>
        <t>PJ (nota da sua empresa), RPA/autônomo, Cooperativa, CLT ou Particular.</t>
      </text>
    </comment>
    <comment ref="C4" authorId="0" shapeId="0">
      <text>
        <t>Dias corridos: paga N dias depois do plantão.
Dia do mês: paga num dia fixo, N meses depois do mês do plantão.</t>
      </text>
    </comment>
    <comment ref="D4" authorId="0" shapeId="0">
      <text>
        <t>Só para a regra Dias corridos.</t>
      </text>
    </comment>
    <comment ref="E4" authorId="0" shapeId="0">
      <text>
        <t>Só para a regra Dia do mês. Se o mês não tiver esse dia (ex.: 31), vale o último dia.</t>
      </text>
    </comment>
    <comment ref="F4" authorId="0" shapeId="0">
      <text>
        <t>Só para a regra Dia do mês. 1 = mês seguinte ao do plantão.</t>
      </text>
    </comment>
    <comment ref="G4" authorId="0" shapeId="0">
      <text>
        <t>Referência para você. O valor de cada plantão é lançado na aba Plantões.</t>
      </text>
    </comment>
  </commentList>
</comments>
</file>

<file path=xl/comments/comment3.xml><?xml version="1.0" encoding="utf-8"?>
<comments xmlns="http://schemas.openxmlformats.org/spreadsheetml/2006/main">
  <authors>
    <author>Lidara</author>
  </authors>
  <commentList>
    <comment ref="A4" authorId="0" shapeId="0">
      <text>
        <t>Dia em que o plantão começou.</t>
      </text>
    </comment>
    <comment ref="B4" authorId="0" shapeId="0">
      <text>
        <t>Hora, ex.: 19:00</t>
      </text>
    </comment>
    <comment ref="C4" authorId="0" shapeId="0">
      <text>
        <t>Hora, ex.: 07:00. Plantão de 24 h: início e fim iguais.</t>
      </text>
    </comment>
    <comment ref="E4" authorId="0" shapeId="0">
      <text>
        <t>Escolha da lista (vem da aba Fontes).</t>
      </text>
    </comment>
    <comment ref="H4" authorId="0" shapeId="0">
      <text>
        <t>Calculada pela regra da fonte.</t>
      </text>
    </comment>
    <comment ref="I4" authorId="0" shapeId="0">
      <text>
        <t>Data em que o dinheiro caiu.</t>
      </text>
    </comment>
    <comment ref="J4" authorId="0" shapeId="0">
      <text>
        <t>Deixe vazio se veio o valor cheio.</t>
      </text>
    </comment>
    <comment ref="M4" authorId="0" shapeId="0">
      <text>
        <t>Ex.: troca com colega, hora extra, glosa.</t>
      </text>
    </comment>
    <comment ref="N4" authorId="0" shapeId="0">
      <text>
        <t>Auxiliar do Resumo.</t>
      </text>
    </comment>
    <comment ref="O4" authorId="0" shapeId="0">
      <text>
        <t>Auxiliar do Resumo.</t>
      </text>
    </comment>
    <comment ref="P4" authorId="0" shapeId="0">
      <text>
        <t>Auxiliar do Resumo: dias entre a previsão e o recebimento.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sheet1.xml><?xml version="1.0" encoding="utf-8"?>
<worksheet xmlns="http://schemas.openxmlformats.org/spreadsheetml/2006/main">
  <sheetPr>
    <tabColor rgb="000F5A4E"/>
    <outlinePr summaryBelow="1" summaryRight="1"/>
    <pageSetUpPr/>
  </sheetPr>
  <dimension ref="A1:A29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 ht="26" customHeight="1">
      <c r="A1" s="1" t="inlineStr">
        <is>
          <t>Planilha de plantões a receber</t>
        </is>
      </c>
    </row>
    <row r="2">
      <c r="A2" s="2" t="inlineStr">
        <is>
          <t>Grátis, feita pela Lidara (lidara.com.br). Pode copiar, mudar e compartilhar.</t>
        </is>
      </c>
    </row>
    <row r="4">
      <c r="A4" s="3" t="inlineStr">
        <is>
          <t>1. Cadastre as fontes pagadoras</t>
        </is>
      </c>
    </row>
    <row r="5" ht="30" customHeight="1">
      <c r="A5" s="4" t="inlineStr">
        <is>
          <t>Na aba Fontes, uma linha para cada hospital, cooperativa, clínica ou empresa que te paga, com a regra de pagamento: "Dias corridos" (ex.: 45 dias depois do plantão) ou "Dia do mês" (ex.: dia 20, 1 mês depois).</t>
        </is>
      </c>
    </row>
    <row r="7">
      <c r="A7" s="3" t="inlineStr">
        <is>
          <t>2. Lance cada plantão</t>
        </is>
      </c>
    </row>
    <row r="8" ht="30" customHeight="1">
      <c r="A8" s="4" t="inlineStr">
        <is>
          <t>Na aba Plantões: data, horário, fonte e valor. A previsão de pagamento e a situação são calculadas sozinhas.</t>
        </is>
      </c>
    </row>
    <row r="10">
      <c r="A10" s="3" t="inlineStr">
        <is>
          <t>3. Quando o dinheiro cair</t>
        </is>
      </c>
    </row>
    <row r="11" ht="30" customHeight="1">
      <c r="A11" s="4" t="inlineStr">
        <is>
          <t>Preencha "Recebido em" e, se veio diferente, "Valor recebido". A situação muda para Pago ou Pago parcial.</t>
        </is>
      </c>
    </row>
    <row r="13">
      <c r="A13" s="3" t="inlineStr">
        <is>
          <t>4. Veja o Resumo</t>
        </is>
      </c>
    </row>
    <row r="14" ht="30" customHeight="1">
      <c r="A14" s="4" t="inlineStr">
        <is>
          <t>Quanto está em aberto, quanto já atrasou e o atraso médio de cada fonte. É o que você leva para a conversa com a coordenação ou para o contador.</t>
        </is>
      </c>
    </row>
    <row r="16">
      <c r="A16" s="3" t="inlineStr">
        <is>
          <t>Células amarelas</t>
        </is>
      </c>
    </row>
    <row r="17" ht="30" customHeight="1">
      <c r="A17" s="4" t="inlineStr">
        <is>
          <t>São as que você preenche. As brancas têm fórmulas: não precisa mexer.</t>
        </is>
      </c>
    </row>
    <row r="19">
      <c r="A19" s="3" t="inlineStr">
        <is>
          <t>Linhas de exemplo</t>
        </is>
      </c>
    </row>
    <row r="20" ht="30" customHeight="1">
      <c r="A20" s="4" t="inlineStr">
        <is>
          <t>As três fontes e os quatro plantões que já vêm preenchidos são fictícios. Apague o conteúdo das células amarelas dessas linhas antes de começar.</t>
        </is>
      </c>
    </row>
    <row r="22">
      <c r="A22" s="3" t="inlineStr">
        <is>
          <t>Google Planilhas</t>
        </is>
      </c>
    </row>
    <row r="23" ht="30" customHeight="1">
      <c r="A23" s="4" t="inlineStr">
        <is>
          <t>Arquivo &gt; Importar &gt; Fazer upload, ou abra direto pelo Google Drive. As fórmulas funcionam iguais.</t>
        </is>
      </c>
    </row>
    <row r="25">
      <c r="A25" s="3" t="inlineStr">
        <is>
          <t>Privacidade</t>
        </is>
      </c>
    </row>
    <row r="26" ht="30" customHeight="1">
      <c r="A26" s="4" t="inlineStr">
        <is>
          <t>Esta planilha é sua e fica no seu computador ou no seu Drive. Não lance nome nem dado de paciente: plantão não precisa disso.</t>
        </is>
      </c>
    </row>
    <row r="28">
      <c r="A28" s="3" t="inlineStr">
        <is>
          <t>Sem planilha nenhuma</t>
        </is>
      </c>
    </row>
    <row r="29" ht="30" customHeight="1">
      <c r="A29" s="4" t="inlineStr">
        <is>
          <t>A Lidara faz isso pelo WhatsApp: você manda a foto da escala ou um áudio saindo do plantão, e o atraso aparece no seu resumo da manhã. Teste grátis em lidara.com.br.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F5A4E"/>
    <outlinePr summaryBelow="1" summaryRight="1"/>
    <pageSetUpPr/>
  </sheetPr>
  <dimension ref="A1:H59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  <col width="16" customWidth="1" min="3" max="3"/>
    <col width="16" customWidth="1" min="4" max="4"/>
    <col width="16" customWidth="1" min="5" max="5"/>
    <col width="14" customWidth="1" min="6" max="6"/>
    <col width="14" customWidth="1" min="7" max="7"/>
    <col width="26" customWidth="1" min="8" max="8"/>
  </cols>
  <sheetData>
    <row r="1" ht="26" customHeight="1">
      <c r="A1" s="1" t="inlineStr">
        <is>
          <t>Resumo</t>
        </is>
      </c>
    </row>
    <row r="2">
      <c r="A2" s="2" t="inlineStr">
        <is>
          <t>Tudo calculado a partir das abas Fontes e Plantões. Não precisa preencher nada aqui.</t>
        </is>
      </c>
    </row>
    <row r="4">
      <c r="A4" s="5" t="inlineStr">
        <is>
          <t>Em aberto (a receber + atrasado)</t>
        </is>
      </c>
      <c r="C4" s="5" t="inlineStr">
        <is>
          <t>Dos quais já atrasados</t>
        </is>
      </c>
      <c r="E4" s="5" t="inlineStr">
        <is>
          <t>Plantões atrasados</t>
        </is>
      </c>
      <c r="G4" s="5" t="inlineStr">
        <is>
          <t>Recebido neste mês</t>
        </is>
      </c>
    </row>
    <row r="5" ht="28" customHeight="1">
      <c r="A5" s="6">
        <f>SUM('Plantões'!$O$5:$O$504)</f>
        <v/>
      </c>
      <c r="C5" s="6">
        <f>SUMIFS('Plantões'!$O$5:$O$504,'Plantões'!$K$5:$K$504,"Atrasado")</f>
        <v/>
      </c>
      <c r="E5" s="7">
        <f>COUNTIF('Plantões'!$K$5:$K$504,"Atrasado")</f>
        <v/>
      </c>
      <c r="G5" s="6">
        <f>SUMPRODUCT(('Plantões'!$I$5:$I$504&gt;=DATE(YEAR(TODAY()),MONTH(TODAY()),1))*('Plantões'!$I$5:$I$504&lt;=EOMONTH(TODAY(),0))*'Plantões'!$N$5:$N$504)</f>
        <v/>
      </c>
    </row>
    <row r="8" ht="32" customHeight="1">
      <c r="A8" s="8" t="inlineStr">
        <is>
          <t>Fonte pagadora</t>
        </is>
      </c>
      <c r="B8" s="8" t="inlineStr">
        <is>
          <t>Plantões</t>
        </is>
      </c>
      <c r="C8" s="8" t="inlineStr">
        <is>
          <t>Em aberto (R$)</t>
        </is>
      </c>
      <c r="D8" s="8" t="inlineStr">
        <is>
          <t>Atrasado (R$)</t>
        </is>
      </c>
      <c r="E8" s="8" t="inlineStr">
        <is>
          <t>Recebido (R$)</t>
        </is>
      </c>
      <c r="F8" s="8" t="inlineStr">
        <is>
          <t>Atraso médio (dias)</t>
        </is>
      </c>
      <c r="G8" s="8" t="inlineStr">
        <is>
          <t>Maior atraso em aberto (dias)</t>
        </is>
      </c>
      <c r="H8" s="8" t="inlineStr">
        <is>
          <t>Prazo prometido</t>
        </is>
      </c>
    </row>
    <row r="9">
      <c r="A9" s="9">
        <f>IF(Fontes!A5="","",Fontes!A5)</f>
        <v/>
      </c>
      <c r="B9" s="10">
        <f>IF($A9="","",COUNTIF('Plantões'!$E$5:$E$504,$A9))</f>
        <v/>
      </c>
      <c r="C9" s="11">
        <f>IF($A9="","",SUMIFS('Plantões'!$O$5:$O$504,'Plantões'!$E$5:$E$504,$A9))</f>
        <v/>
      </c>
      <c r="D9" s="11">
        <f>IF($A9="","",SUMIFS('Plantões'!$O$5:$O$504,'Plantões'!$E$5:$E$504,$A9,'Plantões'!$K$5:$K$504,"Atrasado"))</f>
        <v/>
      </c>
      <c r="E9" s="11">
        <f>IF($A9="","",SUMIFS('Plantões'!$N$5:$N$504,'Plantões'!$E$5:$E$504,$A9))</f>
        <v/>
      </c>
      <c r="F9" s="12">
        <f>IF($A9="","",IFERROR(AVERAGEIFS('Plantões'!$P$5:$P$504,'Plantões'!$E$5:$E$504,$A9),"-"))</f>
        <v/>
      </c>
      <c r="G9" s="10">
        <f>IF($A9="","",IF(COUNTIFS('Plantões'!$E$5:$E$504,$A9,'Plantões'!$K$5:$K$504,"Atrasado")=0,"-",_xlfn.MAXIFS('Plantões'!$L$5:$L$504,'Plantões'!$E$5:$E$504,$A9)))</f>
        <v/>
      </c>
      <c r="H9" s="9">
        <f>IF($A9="","",IF(Fontes!C5="Dias corridos",Fontes!D5&amp;" dias depois do plantão",IF(Fontes!C5="Dia do mês","dia "&amp;Fontes!E5&amp;IF(Fontes!F5=1," do mês seguinte",", "&amp;Fontes!F5&amp;" meses depois"),"")))</f>
        <v/>
      </c>
    </row>
    <row r="10">
      <c r="A10" s="9">
        <f>IF(Fontes!A6="","",Fontes!A6)</f>
        <v/>
      </c>
      <c r="B10" s="10">
        <f>IF($A10="","",COUNTIF('Plantões'!$E$5:$E$504,$A10))</f>
        <v/>
      </c>
      <c r="C10" s="11">
        <f>IF($A10="","",SUMIFS('Plantões'!$O$5:$O$504,'Plantões'!$E$5:$E$504,$A10))</f>
        <v/>
      </c>
      <c r="D10" s="11">
        <f>IF($A10="","",SUMIFS('Plantões'!$O$5:$O$504,'Plantões'!$E$5:$E$504,$A10,'Plantões'!$K$5:$K$504,"Atrasado"))</f>
        <v/>
      </c>
      <c r="E10" s="11">
        <f>IF($A10="","",SUMIFS('Plantões'!$N$5:$N$504,'Plantões'!$E$5:$E$504,$A10))</f>
        <v/>
      </c>
      <c r="F10" s="12">
        <f>IF($A10="","",IFERROR(AVERAGEIFS('Plantões'!$P$5:$P$504,'Plantões'!$E$5:$E$504,$A10),"-"))</f>
        <v/>
      </c>
      <c r="G10" s="10">
        <f>IF($A10="","",IF(COUNTIFS('Plantões'!$E$5:$E$504,$A10,'Plantões'!$K$5:$K$504,"Atrasado")=0,"-",_xlfn.MAXIFS('Plantões'!$L$5:$L$504,'Plantões'!$E$5:$E$504,$A10)))</f>
        <v/>
      </c>
      <c r="H10" s="9">
        <f>IF($A10="","",IF(Fontes!C6="Dias corridos",Fontes!D6&amp;" dias depois do plantão",IF(Fontes!C6="Dia do mês","dia "&amp;Fontes!E6&amp;IF(Fontes!F6=1," do mês seguinte",", "&amp;Fontes!F6&amp;" meses depois"),"")))</f>
        <v/>
      </c>
    </row>
    <row r="11">
      <c r="A11" s="9">
        <f>IF(Fontes!A7="","",Fontes!A7)</f>
        <v/>
      </c>
      <c r="B11" s="10">
        <f>IF($A11="","",COUNTIF('Plantões'!$E$5:$E$504,$A11))</f>
        <v/>
      </c>
      <c r="C11" s="11">
        <f>IF($A11="","",SUMIFS('Plantões'!$O$5:$O$504,'Plantões'!$E$5:$E$504,$A11))</f>
        <v/>
      </c>
      <c r="D11" s="11">
        <f>IF($A11="","",SUMIFS('Plantões'!$O$5:$O$504,'Plantões'!$E$5:$E$504,$A11,'Plantões'!$K$5:$K$504,"Atrasado"))</f>
        <v/>
      </c>
      <c r="E11" s="11">
        <f>IF($A11="","",SUMIFS('Plantões'!$N$5:$N$504,'Plantões'!$E$5:$E$504,$A11))</f>
        <v/>
      </c>
      <c r="F11" s="12">
        <f>IF($A11="","",IFERROR(AVERAGEIFS('Plantões'!$P$5:$P$504,'Plantões'!$E$5:$E$504,$A11),"-"))</f>
        <v/>
      </c>
      <c r="G11" s="10">
        <f>IF($A11="","",IF(COUNTIFS('Plantões'!$E$5:$E$504,$A11,'Plantões'!$K$5:$K$504,"Atrasado")=0,"-",_xlfn.MAXIFS('Plantões'!$L$5:$L$504,'Plantões'!$E$5:$E$504,$A11)))</f>
        <v/>
      </c>
      <c r="H11" s="9">
        <f>IF($A11="","",IF(Fontes!C7="Dias corridos",Fontes!D7&amp;" dias depois do plantão",IF(Fontes!C7="Dia do mês","dia "&amp;Fontes!E7&amp;IF(Fontes!F7=1," do mês seguinte",", "&amp;Fontes!F7&amp;" meses depois"),"")))</f>
        <v/>
      </c>
    </row>
    <row r="12">
      <c r="A12" s="9">
        <f>IF(Fontes!A8="","",Fontes!A8)</f>
        <v/>
      </c>
      <c r="B12" s="10">
        <f>IF($A12="","",COUNTIF('Plantões'!$E$5:$E$504,$A12))</f>
        <v/>
      </c>
      <c r="C12" s="11">
        <f>IF($A12="","",SUMIFS('Plantões'!$O$5:$O$504,'Plantões'!$E$5:$E$504,$A12))</f>
        <v/>
      </c>
      <c r="D12" s="11">
        <f>IF($A12="","",SUMIFS('Plantões'!$O$5:$O$504,'Plantões'!$E$5:$E$504,$A12,'Plantões'!$K$5:$K$504,"Atrasado"))</f>
        <v/>
      </c>
      <c r="E12" s="11">
        <f>IF($A12="","",SUMIFS('Plantões'!$N$5:$N$504,'Plantões'!$E$5:$E$504,$A12))</f>
        <v/>
      </c>
      <c r="F12" s="12">
        <f>IF($A12="","",IFERROR(AVERAGEIFS('Plantões'!$P$5:$P$504,'Plantões'!$E$5:$E$504,$A12),"-"))</f>
        <v/>
      </c>
      <c r="G12" s="10">
        <f>IF($A12="","",IF(COUNTIFS('Plantões'!$E$5:$E$504,$A12,'Plantões'!$K$5:$K$504,"Atrasado")=0,"-",_xlfn.MAXIFS('Plantões'!$L$5:$L$504,'Plantões'!$E$5:$E$504,$A12)))</f>
        <v/>
      </c>
      <c r="H12" s="9">
        <f>IF($A12="","",IF(Fontes!C8="Dias corridos",Fontes!D8&amp;" dias depois do plantão",IF(Fontes!C8="Dia do mês","dia "&amp;Fontes!E8&amp;IF(Fontes!F8=1," do mês seguinte",", "&amp;Fontes!F8&amp;" meses depois"),"")))</f>
        <v/>
      </c>
    </row>
    <row r="13">
      <c r="A13" s="9">
        <f>IF(Fontes!A9="","",Fontes!A9)</f>
        <v/>
      </c>
      <c r="B13" s="10">
        <f>IF($A13="","",COUNTIF('Plantões'!$E$5:$E$504,$A13))</f>
        <v/>
      </c>
      <c r="C13" s="11">
        <f>IF($A13="","",SUMIFS('Plantões'!$O$5:$O$504,'Plantões'!$E$5:$E$504,$A13))</f>
        <v/>
      </c>
      <c r="D13" s="11">
        <f>IF($A13="","",SUMIFS('Plantões'!$O$5:$O$504,'Plantões'!$E$5:$E$504,$A13,'Plantões'!$K$5:$K$504,"Atrasado"))</f>
        <v/>
      </c>
      <c r="E13" s="11">
        <f>IF($A13="","",SUMIFS('Plantões'!$N$5:$N$504,'Plantões'!$E$5:$E$504,$A13))</f>
        <v/>
      </c>
      <c r="F13" s="12">
        <f>IF($A13="","",IFERROR(AVERAGEIFS('Plantões'!$P$5:$P$504,'Plantões'!$E$5:$E$504,$A13),"-"))</f>
        <v/>
      </c>
      <c r="G13" s="10">
        <f>IF($A13="","",IF(COUNTIFS('Plantões'!$E$5:$E$504,$A13,'Plantões'!$K$5:$K$504,"Atrasado")=0,"-",_xlfn.MAXIFS('Plantões'!$L$5:$L$504,'Plantões'!$E$5:$E$504,$A13)))</f>
        <v/>
      </c>
      <c r="H13" s="9">
        <f>IF($A13="","",IF(Fontes!C9="Dias corridos",Fontes!D9&amp;" dias depois do plantão",IF(Fontes!C9="Dia do mês","dia "&amp;Fontes!E9&amp;IF(Fontes!F9=1," do mês seguinte",", "&amp;Fontes!F9&amp;" meses depois"),"")))</f>
        <v/>
      </c>
    </row>
    <row r="14">
      <c r="A14" s="9">
        <f>IF(Fontes!A10="","",Fontes!A10)</f>
        <v/>
      </c>
      <c r="B14" s="10">
        <f>IF($A14="","",COUNTIF('Plantões'!$E$5:$E$504,$A14))</f>
        <v/>
      </c>
      <c r="C14" s="11">
        <f>IF($A14="","",SUMIFS('Plantões'!$O$5:$O$504,'Plantões'!$E$5:$E$504,$A14))</f>
        <v/>
      </c>
      <c r="D14" s="11">
        <f>IF($A14="","",SUMIFS('Plantões'!$O$5:$O$504,'Plantões'!$E$5:$E$504,$A14,'Plantões'!$K$5:$K$504,"Atrasado"))</f>
        <v/>
      </c>
      <c r="E14" s="11">
        <f>IF($A14="","",SUMIFS('Plantões'!$N$5:$N$504,'Plantões'!$E$5:$E$504,$A14))</f>
        <v/>
      </c>
      <c r="F14" s="12">
        <f>IF($A14="","",IFERROR(AVERAGEIFS('Plantões'!$P$5:$P$504,'Plantões'!$E$5:$E$504,$A14),"-"))</f>
        <v/>
      </c>
      <c r="G14" s="10">
        <f>IF($A14="","",IF(COUNTIFS('Plantões'!$E$5:$E$504,$A14,'Plantões'!$K$5:$K$504,"Atrasado")=0,"-",_xlfn.MAXIFS('Plantões'!$L$5:$L$504,'Plantões'!$E$5:$E$504,$A14)))</f>
        <v/>
      </c>
      <c r="H14" s="9">
        <f>IF($A14="","",IF(Fontes!C10="Dias corridos",Fontes!D10&amp;" dias depois do plantão",IF(Fontes!C10="Dia do mês","dia "&amp;Fontes!E10&amp;IF(Fontes!F10=1," do mês seguinte",", "&amp;Fontes!F10&amp;" meses depois"),"")))</f>
        <v/>
      </c>
    </row>
    <row r="15">
      <c r="A15" s="9">
        <f>IF(Fontes!A11="","",Fontes!A11)</f>
        <v/>
      </c>
      <c r="B15" s="10">
        <f>IF($A15="","",COUNTIF('Plantões'!$E$5:$E$504,$A15))</f>
        <v/>
      </c>
      <c r="C15" s="11">
        <f>IF($A15="","",SUMIFS('Plantões'!$O$5:$O$504,'Plantões'!$E$5:$E$504,$A15))</f>
        <v/>
      </c>
      <c r="D15" s="11">
        <f>IF($A15="","",SUMIFS('Plantões'!$O$5:$O$504,'Plantões'!$E$5:$E$504,$A15,'Plantões'!$K$5:$K$504,"Atrasado"))</f>
        <v/>
      </c>
      <c r="E15" s="11">
        <f>IF($A15="","",SUMIFS('Plantões'!$N$5:$N$504,'Plantões'!$E$5:$E$504,$A15))</f>
        <v/>
      </c>
      <c r="F15" s="12">
        <f>IF($A15="","",IFERROR(AVERAGEIFS('Plantões'!$P$5:$P$504,'Plantões'!$E$5:$E$504,$A15),"-"))</f>
        <v/>
      </c>
      <c r="G15" s="10">
        <f>IF($A15="","",IF(COUNTIFS('Plantões'!$E$5:$E$504,$A15,'Plantões'!$K$5:$K$504,"Atrasado")=0,"-",_xlfn.MAXIFS('Plantões'!$L$5:$L$504,'Plantões'!$E$5:$E$504,$A15)))</f>
        <v/>
      </c>
      <c r="H15" s="9">
        <f>IF($A15="","",IF(Fontes!C11="Dias corridos",Fontes!D11&amp;" dias depois do plantão",IF(Fontes!C11="Dia do mês","dia "&amp;Fontes!E11&amp;IF(Fontes!F11=1," do mês seguinte",", "&amp;Fontes!F11&amp;" meses depois"),"")))</f>
        <v/>
      </c>
    </row>
    <row r="16">
      <c r="A16" s="9">
        <f>IF(Fontes!A12="","",Fontes!A12)</f>
        <v/>
      </c>
      <c r="B16" s="10">
        <f>IF($A16="","",COUNTIF('Plantões'!$E$5:$E$504,$A16))</f>
        <v/>
      </c>
      <c r="C16" s="11">
        <f>IF($A16="","",SUMIFS('Plantões'!$O$5:$O$504,'Plantões'!$E$5:$E$504,$A16))</f>
        <v/>
      </c>
      <c r="D16" s="11">
        <f>IF($A16="","",SUMIFS('Plantões'!$O$5:$O$504,'Plantões'!$E$5:$E$504,$A16,'Plantões'!$K$5:$K$504,"Atrasado"))</f>
        <v/>
      </c>
      <c r="E16" s="11">
        <f>IF($A16="","",SUMIFS('Plantões'!$N$5:$N$504,'Plantões'!$E$5:$E$504,$A16))</f>
        <v/>
      </c>
      <c r="F16" s="12">
        <f>IF($A16="","",IFERROR(AVERAGEIFS('Plantões'!$P$5:$P$504,'Plantões'!$E$5:$E$504,$A16),"-"))</f>
        <v/>
      </c>
      <c r="G16" s="10">
        <f>IF($A16="","",IF(COUNTIFS('Plantões'!$E$5:$E$504,$A16,'Plantões'!$K$5:$K$504,"Atrasado")=0,"-",_xlfn.MAXIFS('Plantões'!$L$5:$L$504,'Plantões'!$E$5:$E$504,$A16)))</f>
        <v/>
      </c>
      <c r="H16" s="9">
        <f>IF($A16="","",IF(Fontes!C12="Dias corridos",Fontes!D12&amp;" dias depois do plantão",IF(Fontes!C12="Dia do mês","dia "&amp;Fontes!E12&amp;IF(Fontes!F12=1," do mês seguinte",", "&amp;Fontes!F12&amp;" meses depois"),"")))</f>
        <v/>
      </c>
    </row>
    <row r="17">
      <c r="A17" s="9">
        <f>IF(Fontes!A13="","",Fontes!A13)</f>
        <v/>
      </c>
      <c r="B17" s="10">
        <f>IF($A17="","",COUNTIF('Plantões'!$E$5:$E$504,$A17))</f>
        <v/>
      </c>
      <c r="C17" s="11">
        <f>IF($A17="","",SUMIFS('Plantões'!$O$5:$O$504,'Plantões'!$E$5:$E$504,$A17))</f>
        <v/>
      </c>
      <c r="D17" s="11">
        <f>IF($A17="","",SUMIFS('Plantões'!$O$5:$O$504,'Plantões'!$E$5:$E$504,$A17,'Plantões'!$K$5:$K$504,"Atrasado"))</f>
        <v/>
      </c>
      <c r="E17" s="11">
        <f>IF($A17="","",SUMIFS('Plantões'!$N$5:$N$504,'Plantões'!$E$5:$E$504,$A17))</f>
        <v/>
      </c>
      <c r="F17" s="12">
        <f>IF($A17="","",IFERROR(AVERAGEIFS('Plantões'!$P$5:$P$504,'Plantões'!$E$5:$E$504,$A17),"-"))</f>
        <v/>
      </c>
      <c r="G17" s="10">
        <f>IF($A17="","",IF(COUNTIFS('Plantões'!$E$5:$E$504,$A17,'Plantões'!$K$5:$K$504,"Atrasado")=0,"-",_xlfn.MAXIFS('Plantões'!$L$5:$L$504,'Plantões'!$E$5:$E$504,$A17)))</f>
        <v/>
      </c>
      <c r="H17" s="9">
        <f>IF($A17="","",IF(Fontes!C13="Dias corridos",Fontes!D13&amp;" dias depois do plantão",IF(Fontes!C13="Dia do mês","dia "&amp;Fontes!E13&amp;IF(Fontes!F13=1," do mês seguinte",", "&amp;Fontes!F13&amp;" meses depois"),"")))</f>
        <v/>
      </c>
    </row>
    <row r="18">
      <c r="A18" s="9">
        <f>IF(Fontes!A14="","",Fontes!A14)</f>
        <v/>
      </c>
      <c r="B18" s="10">
        <f>IF($A18="","",COUNTIF('Plantões'!$E$5:$E$504,$A18))</f>
        <v/>
      </c>
      <c r="C18" s="11">
        <f>IF($A18="","",SUMIFS('Plantões'!$O$5:$O$504,'Plantões'!$E$5:$E$504,$A18))</f>
        <v/>
      </c>
      <c r="D18" s="11">
        <f>IF($A18="","",SUMIFS('Plantões'!$O$5:$O$504,'Plantões'!$E$5:$E$504,$A18,'Plantões'!$K$5:$K$504,"Atrasado"))</f>
        <v/>
      </c>
      <c r="E18" s="11">
        <f>IF($A18="","",SUMIFS('Plantões'!$N$5:$N$504,'Plantões'!$E$5:$E$504,$A18))</f>
        <v/>
      </c>
      <c r="F18" s="12">
        <f>IF($A18="","",IFERROR(AVERAGEIFS('Plantões'!$P$5:$P$504,'Plantões'!$E$5:$E$504,$A18),"-"))</f>
        <v/>
      </c>
      <c r="G18" s="10">
        <f>IF($A18="","",IF(COUNTIFS('Plantões'!$E$5:$E$504,$A18,'Plantões'!$K$5:$K$504,"Atrasado")=0,"-",_xlfn.MAXIFS('Plantões'!$L$5:$L$504,'Plantões'!$E$5:$E$504,$A18)))</f>
        <v/>
      </c>
      <c r="H18" s="9">
        <f>IF($A18="","",IF(Fontes!C14="Dias corridos",Fontes!D14&amp;" dias depois do plantão",IF(Fontes!C14="Dia do mês","dia "&amp;Fontes!E14&amp;IF(Fontes!F14=1," do mês seguinte",", "&amp;Fontes!F14&amp;" meses depois"),"")))</f>
        <v/>
      </c>
    </row>
    <row r="19">
      <c r="A19" s="9">
        <f>IF(Fontes!A15="","",Fontes!A15)</f>
        <v/>
      </c>
      <c r="B19" s="10">
        <f>IF($A19="","",COUNTIF('Plantões'!$E$5:$E$504,$A19))</f>
        <v/>
      </c>
      <c r="C19" s="11">
        <f>IF($A19="","",SUMIFS('Plantões'!$O$5:$O$504,'Plantões'!$E$5:$E$504,$A19))</f>
        <v/>
      </c>
      <c r="D19" s="11">
        <f>IF($A19="","",SUMIFS('Plantões'!$O$5:$O$504,'Plantões'!$E$5:$E$504,$A19,'Plantões'!$K$5:$K$504,"Atrasado"))</f>
        <v/>
      </c>
      <c r="E19" s="11">
        <f>IF($A19="","",SUMIFS('Plantões'!$N$5:$N$504,'Plantões'!$E$5:$E$504,$A19))</f>
        <v/>
      </c>
      <c r="F19" s="12">
        <f>IF($A19="","",IFERROR(AVERAGEIFS('Plantões'!$P$5:$P$504,'Plantões'!$E$5:$E$504,$A19),"-"))</f>
        <v/>
      </c>
      <c r="G19" s="10">
        <f>IF($A19="","",IF(COUNTIFS('Plantões'!$E$5:$E$504,$A19,'Plantões'!$K$5:$K$504,"Atrasado")=0,"-",_xlfn.MAXIFS('Plantões'!$L$5:$L$504,'Plantões'!$E$5:$E$504,$A19)))</f>
        <v/>
      </c>
      <c r="H19" s="9">
        <f>IF($A19="","",IF(Fontes!C15="Dias corridos",Fontes!D15&amp;" dias depois do plantão",IF(Fontes!C15="Dia do mês","dia "&amp;Fontes!E15&amp;IF(Fontes!F15=1," do mês seguinte",", "&amp;Fontes!F15&amp;" meses depois"),"")))</f>
        <v/>
      </c>
    </row>
    <row r="20">
      <c r="A20" s="9">
        <f>IF(Fontes!A16="","",Fontes!A16)</f>
        <v/>
      </c>
      <c r="B20" s="10">
        <f>IF($A20="","",COUNTIF('Plantões'!$E$5:$E$504,$A20))</f>
        <v/>
      </c>
      <c r="C20" s="11">
        <f>IF($A20="","",SUMIFS('Plantões'!$O$5:$O$504,'Plantões'!$E$5:$E$504,$A20))</f>
        <v/>
      </c>
      <c r="D20" s="11">
        <f>IF($A20="","",SUMIFS('Plantões'!$O$5:$O$504,'Plantões'!$E$5:$E$504,$A20,'Plantões'!$K$5:$K$504,"Atrasado"))</f>
        <v/>
      </c>
      <c r="E20" s="11">
        <f>IF($A20="","",SUMIFS('Plantões'!$N$5:$N$504,'Plantões'!$E$5:$E$504,$A20))</f>
        <v/>
      </c>
      <c r="F20" s="12">
        <f>IF($A20="","",IFERROR(AVERAGEIFS('Plantões'!$P$5:$P$504,'Plantões'!$E$5:$E$504,$A20),"-"))</f>
        <v/>
      </c>
      <c r="G20" s="10">
        <f>IF($A20="","",IF(COUNTIFS('Plantões'!$E$5:$E$504,$A20,'Plantões'!$K$5:$K$504,"Atrasado")=0,"-",_xlfn.MAXIFS('Plantões'!$L$5:$L$504,'Plantões'!$E$5:$E$504,$A20)))</f>
        <v/>
      </c>
      <c r="H20" s="9">
        <f>IF($A20="","",IF(Fontes!C16="Dias corridos",Fontes!D16&amp;" dias depois do plantão",IF(Fontes!C16="Dia do mês","dia "&amp;Fontes!E16&amp;IF(Fontes!F16=1," do mês seguinte",", "&amp;Fontes!F16&amp;" meses depois"),"")))</f>
        <v/>
      </c>
    </row>
    <row r="21">
      <c r="A21" s="9">
        <f>IF(Fontes!A17="","",Fontes!A17)</f>
        <v/>
      </c>
      <c r="B21" s="10">
        <f>IF($A21="","",COUNTIF('Plantões'!$E$5:$E$504,$A21))</f>
        <v/>
      </c>
      <c r="C21" s="11">
        <f>IF($A21="","",SUMIFS('Plantões'!$O$5:$O$504,'Plantões'!$E$5:$E$504,$A21))</f>
        <v/>
      </c>
      <c r="D21" s="11">
        <f>IF($A21="","",SUMIFS('Plantões'!$O$5:$O$504,'Plantões'!$E$5:$E$504,$A21,'Plantões'!$K$5:$K$504,"Atrasado"))</f>
        <v/>
      </c>
      <c r="E21" s="11">
        <f>IF($A21="","",SUMIFS('Plantões'!$N$5:$N$504,'Plantões'!$E$5:$E$504,$A21))</f>
        <v/>
      </c>
      <c r="F21" s="12">
        <f>IF($A21="","",IFERROR(AVERAGEIFS('Plantões'!$P$5:$P$504,'Plantões'!$E$5:$E$504,$A21),"-"))</f>
        <v/>
      </c>
      <c r="G21" s="10">
        <f>IF($A21="","",IF(COUNTIFS('Plantões'!$E$5:$E$504,$A21,'Plantões'!$K$5:$K$504,"Atrasado")=0,"-",_xlfn.MAXIFS('Plantões'!$L$5:$L$504,'Plantões'!$E$5:$E$504,$A21)))</f>
        <v/>
      </c>
      <c r="H21" s="9">
        <f>IF($A21="","",IF(Fontes!C17="Dias corridos",Fontes!D17&amp;" dias depois do plantão",IF(Fontes!C17="Dia do mês","dia "&amp;Fontes!E17&amp;IF(Fontes!F17=1," do mês seguinte",", "&amp;Fontes!F17&amp;" meses depois"),"")))</f>
        <v/>
      </c>
    </row>
    <row r="22">
      <c r="A22" s="9">
        <f>IF(Fontes!A18="","",Fontes!A18)</f>
        <v/>
      </c>
      <c r="B22" s="10">
        <f>IF($A22="","",COUNTIF('Plantões'!$E$5:$E$504,$A22))</f>
        <v/>
      </c>
      <c r="C22" s="11">
        <f>IF($A22="","",SUMIFS('Plantões'!$O$5:$O$504,'Plantões'!$E$5:$E$504,$A22))</f>
        <v/>
      </c>
      <c r="D22" s="11">
        <f>IF($A22="","",SUMIFS('Plantões'!$O$5:$O$504,'Plantões'!$E$5:$E$504,$A22,'Plantões'!$K$5:$K$504,"Atrasado"))</f>
        <v/>
      </c>
      <c r="E22" s="11">
        <f>IF($A22="","",SUMIFS('Plantões'!$N$5:$N$504,'Plantões'!$E$5:$E$504,$A22))</f>
        <v/>
      </c>
      <c r="F22" s="12">
        <f>IF($A22="","",IFERROR(AVERAGEIFS('Plantões'!$P$5:$P$504,'Plantões'!$E$5:$E$504,$A22),"-"))</f>
        <v/>
      </c>
      <c r="G22" s="10">
        <f>IF($A22="","",IF(COUNTIFS('Plantões'!$E$5:$E$504,$A22,'Plantões'!$K$5:$K$504,"Atrasado")=0,"-",_xlfn.MAXIFS('Plantões'!$L$5:$L$504,'Plantões'!$E$5:$E$504,$A22)))</f>
        <v/>
      </c>
      <c r="H22" s="9">
        <f>IF($A22="","",IF(Fontes!C18="Dias corridos",Fontes!D18&amp;" dias depois do plantão",IF(Fontes!C18="Dia do mês","dia "&amp;Fontes!E18&amp;IF(Fontes!F18=1," do mês seguinte",", "&amp;Fontes!F18&amp;" meses depois"),"")))</f>
        <v/>
      </c>
    </row>
    <row r="23">
      <c r="A23" s="9">
        <f>IF(Fontes!A19="","",Fontes!A19)</f>
        <v/>
      </c>
      <c r="B23" s="10">
        <f>IF($A23="","",COUNTIF('Plantões'!$E$5:$E$504,$A23))</f>
        <v/>
      </c>
      <c r="C23" s="11">
        <f>IF($A23="","",SUMIFS('Plantões'!$O$5:$O$504,'Plantões'!$E$5:$E$504,$A23))</f>
        <v/>
      </c>
      <c r="D23" s="11">
        <f>IF($A23="","",SUMIFS('Plantões'!$O$5:$O$504,'Plantões'!$E$5:$E$504,$A23,'Plantões'!$K$5:$K$504,"Atrasado"))</f>
        <v/>
      </c>
      <c r="E23" s="11">
        <f>IF($A23="","",SUMIFS('Plantões'!$N$5:$N$504,'Plantões'!$E$5:$E$504,$A23))</f>
        <v/>
      </c>
      <c r="F23" s="12">
        <f>IF($A23="","",IFERROR(AVERAGEIFS('Plantões'!$P$5:$P$504,'Plantões'!$E$5:$E$504,$A23),"-"))</f>
        <v/>
      </c>
      <c r="G23" s="10">
        <f>IF($A23="","",IF(COUNTIFS('Plantões'!$E$5:$E$504,$A23,'Plantões'!$K$5:$K$504,"Atrasado")=0,"-",_xlfn.MAXIFS('Plantões'!$L$5:$L$504,'Plantões'!$E$5:$E$504,$A23)))</f>
        <v/>
      </c>
      <c r="H23" s="9">
        <f>IF($A23="","",IF(Fontes!C19="Dias corridos",Fontes!D19&amp;" dias depois do plantão",IF(Fontes!C19="Dia do mês","dia "&amp;Fontes!E19&amp;IF(Fontes!F19=1," do mês seguinte",", "&amp;Fontes!F19&amp;" meses depois"),"")))</f>
        <v/>
      </c>
    </row>
    <row r="24">
      <c r="A24" s="9">
        <f>IF(Fontes!A20="","",Fontes!A20)</f>
        <v/>
      </c>
      <c r="B24" s="10">
        <f>IF($A24="","",COUNTIF('Plantões'!$E$5:$E$504,$A24))</f>
        <v/>
      </c>
      <c r="C24" s="11">
        <f>IF($A24="","",SUMIFS('Plantões'!$O$5:$O$504,'Plantões'!$E$5:$E$504,$A24))</f>
        <v/>
      </c>
      <c r="D24" s="11">
        <f>IF($A24="","",SUMIFS('Plantões'!$O$5:$O$504,'Plantões'!$E$5:$E$504,$A24,'Plantões'!$K$5:$K$504,"Atrasado"))</f>
        <v/>
      </c>
      <c r="E24" s="11">
        <f>IF($A24="","",SUMIFS('Plantões'!$N$5:$N$504,'Plantões'!$E$5:$E$504,$A24))</f>
        <v/>
      </c>
      <c r="F24" s="12">
        <f>IF($A24="","",IFERROR(AVERAGEIFS('Plantões'!$P$5:$P$504,'Plantões'!$E$5:$E$504,$A24),"-"))</f>
        <v/>
      </c>
      <c r="G24" s="10">
        <f>IF($A24="","",IF(COUNTIFS('Plantões'!$E$5:$E$504,$A24,'Plantões'!$K$5:$K$504,"Atrasado")=0,"-",_xlfn.MAXIFS('Plantões'!$L$5:$L$504,'Plantões'!$E$5:$E$504,$A24)))</f>
        <v/>
      </c>
      <c r="H24" s="9">
        <f>IF($A24="","",IF(Fontes!C20="Dias corridos",Fontes!D20&amp;" dias depois do plantão",IF(Fontes!C20="Dia do mês","dia "&amp;Fontes!E20&amp;IF(Fontes!F20=1," do mês seguinte",", "&amp;Fontes!F20&amp;" meses depois"),"")))</f>
        <v/>
      </c>
    </row>
    <row r="25">
      <c r="A25" s="9">
        <f>IF(Fontes!A21="","",Fontes!A21)</f>
        <v/>
      </c>
      <c r="B25" s="10">
        <f>IF($A25="","",COUNTIF('Plantões'!$E$5:$E$504,$A25))</f>
        <v/>
      </c>
      <c r="C25" s="11">
        <f>IF($A25="","",SUMIFS('Plantões'!$O$5:$O$504,'Plantões'!$E$5:$E$504,$A25))</f>
        <v/>
      </c>
      <c r="D25" s="11">
        <f>IF($A25="","",SUMIFS('Plantões'!$O$5:$O$504,'Plantões'!$E$5:$E$504,$A25,'Plantões'!$K$5:$K$504,"Atrasado"))</f>
        <v/>
      </c>
      <c r="E25" s="11">
        <f>IF($A25="","",SUMIFS('Plantões'!$N$5:$N$504,'Plantões'!$E$5:$E$504,$A25))</f>
        <v/>
      </c>
      <c r="F25" s="12">
        <f>IF($A25="","",IFERROR(AVERAGEIFS('Plantões'!$P$5:$P$504,'Plantões'!$E$5:$E$504,$A25),"-"))</f>
        <v/>
      </c>
      <c r="G25" s="10">
        <f>IF($A25="","",IF(COUNTIFS('Plantões'!$E$5:$E$504,$A25,'Plantões'!$K$5:$K$504,"Atrasado")=0,"-",_xlfn.MAXIFS('Plantões'!$L$5:$L$504,'Plantões'!$E$5:$E$504,$A25)))</f>
        <v/>
      </c>
      <c r="H25" s="9">
        <f>IF($A25="","",IF(Fontes!C21="Dias corridos",Fontes!D21&amp;" dias depois do plantão",IF(Fontes!C21="Dia do mês","dia "&amp;Fontes!E21&amp;IF(Fontes!F21=1," do mês seguinte",", "&amp;Fontes!F21&amp;" meses depois"),"")))</f>
        <v/>
      </c>
    </row>
    <row r="26">
      <c r="A26" s="9">
        <f>IF(Fontes!A22="","",Fontes!A22)</f>
        <v/>
      </c>
      <c r="B26" s="10">
        <f>IF($A26="","",COUNTIF('Plantões'!$E$5:$E$504,$A26))</f>
        <v/>
      </c>
      <c r="C26" s="11">
        <f>IF($A26="","",SUMIFS('Plantões'!$O$5:$O$504,'Plantões'!$E$5:$E$504,$A26))</f>
        <v/>
      </c>
      <c r="D26" s="11">
        <f>IF($A26="","",SUMIFS('Plantões'!$O$5:$O$504,'Plantões'!$E$5:$E$504,$A26,'Plantões'!$K$5:$K$504,"Atrasado"))</f>
        <v/>
      </c>
      <c r="E26" s="11">
        <f>IF($A26="","",SUMIFS('Plantões'!$N$5:$N$504,'Plantões'!$E$5:$E$504,$A26))</f>
        <v/>
      </c>
      <c r="F26" s="12">
        <f>IF($A26="","",IFERROR(AVERAGEIFS('Plantões'!$P$5:$P$504,'Plantões'!$E$5:$E$504,$A26),"-"))</f>
        <v/>
      </c>
      <c r="G26" s="10">
        <f>IF($A26="","",IF(COUNTIFS('Plantões'!$E$5:$E$504,$A26,'Plantões'!$K$5:$K$504,"Atrasado")=0,"-",_xlfn.MAXIFS('Plantões'!$L$5:$L$504,'Plantões'!$E$5:$E$504,$A26)))</f>
        <v/>
      </c>
      <c r="H26" s="9">
        <f>IF($A26="","",IF(Fontes!C22="Dias corridos",Fontes!D22&amp;" dias depois do plantão",IF(Fontes!C22="Dia do mês","dia "&amp;Fontes!E22&amp;IF(Fontes!F22=1," do mês seguinte",", "&amp;Fontes!F22&amp;" meses depois"),"")))</f>
        <v/>
      </c>
    </row>
    <row r="27">
      <c r="A27" s="9">
        <f>IF(Fontes!A23="","",Fontes!A23)</f>
        <v/>
      </c>
      <c r="B27" s="10">
        <f>IF($A27="","",COUNTIF('Plantões'!$E$5:$E$504,$A27))</f>
        <v/>
      </c>
      <c r="C27" s="11">
        <f>IF($A27="","",SUMIFS('Plantões'!$O$5:$O$504,'Plantões'!$E$5:$E$504,$A27))</f>
        <v/>
      </c>
      <c r="D27" s="11">
        <f>IF($A27="","",SUMIFS('Plantões'!$O$5:$O$504,'Plantões'!$E$5:$E$504,$A27,'Plantões'!$K$5:$K$504,"Atrasado"))</f>
        <v/>
      </c>
      <c r="E27" s="11">
        <f>IF($A27="","",SUMIFS('Plantões'!$N$5:$N$504,'Plantões'!$E$5:$E$504,$A27))</f>
        <v/>
      </c>
      <c r="F27" s="12">
        <f>IF($A27="","",IFERROR(AVERAGEIFS('Plantões'!$P$5:$P$504,'Plantões'!$E$5:$E$504,$A27),"-"))</f>
        <v/>
      </c>
      <c r="G27" s="10">
        <f>IF($A27="","",IF(COUNTIFS('Plantões'!$E$5:$E$504,$A27,'Plantões'!$K$5:$K$504,"Atrasado")=0,"-",_xlfn.MAXIFS('Plantões'!$L$5:$L$504,'Plantões'!$E$5:$E$504,$A27)))</f>
        <v/>
      </c>
      <c r="H27" s="9">
        <f>IF($A27="","",IF(Fontes!C23="Dias corridos",Fontes!D23&amp;" dias depois do plantão",IF(Fontes!C23="Dia do mês","dia "&amp;Fontes!E23&amp;IF(Fontes!F23=1," do mês seguinte",", "&amp;Fontes!F23&amp;" meses depois"),"")))</f>
        <v/>
      </c>
    </row>
    <row r="28">
      <c r="A28" s="9">
        <f>IF(Fontes!A24="","",Fontes!A24)</f>
        <v/>
      </c>
      <c r="B28" s="10">
        <f>IF($A28="","",COUNTIF('Plantões'!$E$5:$E$504,$A28))</f>
        <v/>
      </c>
      <c r="C28" s="11">
        <f>IF($A28="","",SUMIFS('Plantões'!$O$5:$O$504,'Plantões'!$E$5:$E$504,$A28))</f>
        <v/>
      </c>
      <c r="D28" s="11">
        <f>IF($A28="","",SUMIFS('Plantões'!$O$5:$O$504,'Plantões'!$E$5:$E$504,$A28,'Plantões'!$K$5:$K$504,"Atrasado"))</f>
        <v/>
      </c>
      <c r="E28" s="11">
        <f>IF($A28="","",SUMIFS('Plantões'!$N$5:$N$504,'Plantões'!$E$5:$E$504,$A28))</f>
        <v/>
      </c>
      <c r="F28" s="12">
        <f>IF($A28="","",IFERROR(AVERAGEIFS('Plantões'!$P$5:$P$504,'Plantões'!$E$5:$E$504,$A28),"-"))</f>
        <v/>
      </c>
      <c r="G28" s="10">
        <f>IF($A28="","",IF(COUNTIFS('Plantões'!$E$5:$E$504,$A28,'Plantões'!$K$5:$K$504,"Atrasado")=0,"-",_xlfn.MAXIFS('Plantões'!$L$5:$L$504,'Plantões'!$E$5:$E$504,$A28)))</f>
        <v/>
      </c>
      <c r="H28" s="9">
        <f>IF($A28="","",IF(Fontes!C24="Dias corridos",Fontes!D24&amp;" dias depois do plantão",IF(Fontes!C24="Dia do mês","dia "&amp;Fontes!E24&amp;IF(Fontes!F24=1," do mês seguinte",", "&amp;Fontes!F24&amp;" meses depois"),"")))</f>
        <v/>
      </c>
    </row>
    <row r="29">
      <c r="A29" s="9">
        <f>IF(Fontes!A25="","",Fontes!A25)</f>
        <v/>
      </c>
      <c r="B29" s="10">
        <f>IF($A29="","",COUNTIF('Plantões'!$E$5:$E$504,$A29))</f>
        <v/>
      </c>
      <c r="C29" s="11">
        <f>IF($A29="","",SUMIFS('Plantões'!$O$5:$O$504,'Plantões'!$E$5:$E$504,$A29))</f>
        <v/>
      </c>
      <c r="D29" s="11">
        <f>IF($A29="","",SUMIFS('Plantões'!$O$5:$O$504,'Plantões'!$E$5:$E$504,$A29,'Plantões'!$K$5:$K$504,"Atrasado"))</f>
        <v/>
      </c>
      <c r="E29" s="11">
        <f>IF($A29="","",SUMIFS('Plantões'!$N$5:$N$504,'Plantões'!$E$5:$E$504,$A29))</f>
        <v/>
      </c>
      <c r="F29" s="12">
        <f>IF($A29="","",IFERROR(AVERAGEIFS('Plantões'!$P$5:$P$504,'Plantões'!$E$5:$E$504,$A29),"-"))</f>
        <v/>
      </c>
      <c r="G29" s="10">
        <f>IF($A29="","",IF(COUNTIFS('Plantões'!$E$5:$E$504,$A29,'Plantões'!$K$5:$K$504,"Atrasado")=0,"-",_xlfn.MAXIFS('Plantões'!$L$5:$L$504,'Plantões'!$E$5:$E$504,$A29)))</f>
        <v/>
      </c>
      <c r="H29" s="9">
        <f>IF($A29="","",IF(Fontes!C25="Dias corridos",Fontes!D25&amp;" dias depois do plantão",IF(Fontes!C25="Dia do mês","dia "&amp;Fontes!E25&amp;IF(Fontes!F25=1," do mês seguinte",", "&amp;Fontes!F25&amp;" meses depois"),"")))</f>
        <v/>
      </c>
    </row>
    <row r="30">
      <c r="A30" s="9">
        <f>IF(Fontes!A26="","",Fontes!A26)</f>
        <v/>
      </c>
      <c r="B30" s="10">
        <f>IF($A30="","",COUNTIF('Plantões'!$E$5:$E$504,$A30))</f>
        <v/>
      </c>
      <c r="C30" s="11">
        <f>IF($A30="","",SUMIFS('Plantões'!$O$5:$O$504,'Plantões'!$E$5:$E$504,$A30))</f>
        <v/>
      </c>
      <c r="D30" s="11">
        <f>IF($A30="","",SUMIFS('Plantões'!$O$5:$O$504,'Plantões'!$E$5:$E$504,$A30,'Plantões'!$K$5:$K$504,"Atrasado"))</f>
        <v/>
      </c>
      <c r="E30" s="11">
        <f>IF($A30="","",SUMIFS('Plantões'!$N$5:$N$504,'Plantões'!$E$5:$E$504,$A30))</f>
        <v/>
      </c>
      <c r="F30" s="12">
        <f>IF($A30="","",IFERROR(AVERAGEIFS('Plantões'!$P$5:$P$504,'Plantões'!$E$5:$E$504,$A30),"-"))</f>
        <v/>
      </c>
      <c r="G30" s="10">
        <f>IF($A30="","",IF(COUNTIFS('Plantões'!$E$5:$E$504,$A30,'Plantões'!$K$5:$K$504,"Atrasado")=0,"-",_xlfn.MAXIFS('Plantões'!$L$5:$L$504,'Plantões'!$E$5:$E$504,$A30)))</f>
        <v/>
      </c>
      <c r="H30" s="9">
        <f>IF($A30="","",IF(Fontes!C26="Dias corridos",Fontes!D26&amp;" dias depois do plantão",IF(Fontes!C26="Dia do mês","dia "&amp;Fontes!E26&amp;IF(Fontes!F26=1," do mês seguinte",", "&amp;Fontes!F26&amp;" meses depois"),"")))</f>
        <v/>
      </c>
    </row>
    <row r="31">
      <c r="A31" s="9">
        <f>IF(Fontes!A27="","",Fontes!A27)</f>
        <v/>
      </c>
      <c r="B31" s="10">
        <f>IF($A31="","",COUNTIF('Plantões'!$E$5:$E$504,$A31))</f>
        <v/>
      </c>
      <c r="C31" s="11">
        <f>IF($A31="","",SUMIFS('Plantões'!$O$5:$O$504,'Plantões'!$E$5:$E$504,$A31))</f>
        <v/>
      </c>
      <c r="D31" s="11">
        <f>IF($A31="","",SUMIFS('Plantões'!$O$5:$O$504,'Plantões'!$E$5:$E$504,$A31,'Plantões'!$K$5:$K$504,"Atrasado"))</f>
        <v/>
      </c>
      <c r="E31" s="11">
        <f>IF($A31="","",SUMIFS('Plantões'!$N$5:$N$504,'Plantões'!$E$5:$E$504,$A31))</f>
        <v/>
      </c>
      <c r="F31" s="12">
        <f>IF($A31="","",IFERROR(AVERAGEIFS('Plantões'!$P$5:$P$504,'Plantões'!$E$5:$E$504,$A31),"-"))</f>
        <v/>
      </c>
      <c r="G31" s="10">
        <f>IF($A31="","",IF(COUNTIFS('Plantões'!$E$5:$E$504,$A31,'Plantões'!$K$5:$K$504,"Atrasado")=0,"-",_xlfn.MAXIFS('Plantões'!$L$5:$L$504,'Plantões'!$E$5:$E$504,$A31)))</f>
        <v/>
      </c>
      <c r="H31" s="9">
        <f>IF($A31="","",IF(Fontes!C27="Dias corridos",Fontes!D27&amp;" dias depois do plantão",IF(Fontes!C27="Dia do mês","dia "&amp;Fontes!E27&amp;IF(Fontes!F27=1," do mês seguinte",", "&amp;Fontes!F27&amp;" meses depois"),"")))</f>
        <v/>
      </c>
    </row>
    <row r="32">
      <c r="A32" s="9">
        <f>IF(Fontes!A28="","",Fontes!A28)</f>
        <v/>
      </c>
      <c r="B32" s="10">
        <f>IF($A32="","",COUNTIF('Plantões'!$E$5:$E$504,$A32))</f>
        <v/>
      </c>
      <c r="C32" s="11">
        <f>IF($A32="","",SUMIFS('Plantões'!$O$5:$O$504,'Plantões'!$E$5:$E$504,$A32))</f>
        <v/>
      </c>
      <c r="D32" s="11">
        <f>IF($A32="","",SUMIFS('Plantões'!$O$5:$O$504,'Plantões'!$E$5:$E$504,$A32,'Plantões'!$K$5:$K$504,"Atrasado"))</f>
        <v/>
      </c>
      <c r="E32" s="11">
        <f>IF($A32="","",SUMIFS('Plantões'!$N$5:$N$504,'Plantões'!$E$5:$E$504,$A32))</f>
        <v/>
      </c>
      <c r="F32" s="12">
        <f>IF($A32="","",IFERROR(AVERAGEIFS('Plantões'!$P$5:$P$504,'Plantões'!$E$5:$E$504,$A32),"-"))</f>
        <v/>
      </c>
      <c r="G32" s="10">
        <f>IF($A32="","",IF(COUNTIFS('Plantões'!$E$5:$E$504,$A32,'Plantões'!$K$5:$K$504,"Atrasado")=0,"-",_xlfn.MAXIFS('Plantões'!$L$5:$L$504,'Plantões'!$E$5:$E$504,$A32)))</f>
        <v/>
      </c>
      <c r="H32" s="9">
        <f>IF($A32="","",IF(Fontes!C28="Dias corridos",Fontes!D28&amp;" dias depois do plantão",IF(Fontes!C28="Dia do mês","dia "&amp;Fontes!E28&amp;IF(Fontes!F28=1," do mês seguinte",", "&amp;Fontes!F28&amp;" meses depois"),"")))</f>
        <v/>
      </c>
    </row>
    <row r="33">
      <c r="A33" s="9">
        <f>IF(Fontes!A29="","",Fontes!A29)</f>
        <v/>
      </c>
      <c r="B33" s="10">
        <f>IF($A33="","",COUNTIF('Plantões'!$E$5:$E$504,$A33))</f>
        <v/>
      </c>
      <c r="C33" s="11">
        <f>IF($A33="","",SUMIFS('Plantões'!$O$5:$O$504,'Plantões'!$E$5:$E$504,$A33))</f>
        <v/>
      </c>
      <c r="D33" s="11">
        <f>IF($A33="","",SUMIFS('Plantões'!$O$5:$O$504,'Plantões'!$E$5:$E$504,$A33,'Plantões'!$K$5:$K$504,"Atrasado"))</f>
        <v/>
      </c>
      <c r="E33" s="11">
        <f>IF($A33="","",SUMIFS('Plantões'!$N$5:$N$504,'Plantões'!$E$5:$E$504,$A33))</f>
        <v/>
      </c>
      <c r="F33" s="12">
        <f>IF($A33="","",IFERROR(AVERAGEIFS('Plantões'!$P$5:$P$504,'Plantões'!$E$5:$E$504,$A33),"-"))</f>
        <v/>
      </c>
      <c r="G33" s="10">
        <f>IF($A33="","",IF(COUNTIFS('Plantões'!$E$5:$E$504,$A33,'Plantões'!$K$5:$K$504,"Atrasado")=0,"-",_xlfn.MAXIFS('Plantões'!$L$5:$L$504,'Plantões'!$E$5:$E$504,$A33)))</f>
        <v/>
      </c>
      <c r="H33" s="9">
        <f>IF($A33="","",IF(Fontes!C29="Dias corridos",Fontes!D29&amp;" dias depois do plantão",IF(Fontes!C29="Dia do mês","dia "&amp;Fontes!E29&amp;IF(Fontes!F29=1," do mês seguinte",", "&amp;Fontes!F29&amp;" meses depois"),"")))</f>
        <v/>
      </c>
    </row>
    <row r="34">
      <c r="A34" s="9">
        <f>IF(Fontes!A30="","",Fontes!A30)</f>
        <v/>
      </c>
      <c r="B34" s="10">
        <f>IF($A34="","",COUNTIF('Plantões'!$E$5:$E$504,$A34))</f>
        <v/>
      </c>
      <c r="C34" s="11">
        <f>IF($A34="","",SUMIFS('Plantões'!$O$5:$O$504,'Plantões'!$E$5:$E$504,$A34))</f>
        <v/>
      </c>
      <c r="D34" s="11">
        <f>IF($A34="","",SUMIFS('Plantões'!$O$5:$O$504,'Plantões'!$E$5:$E$504,$A34,'Plantões'!$K$5:$K$504,"Atrasado"))</f>
        <v/>
      </c>
      <c r="E34" s="11">
        <f>IF($A34="","",SUMIFS('Plantões'!$N$5:$N$504,'Plantões'!$E$5:$E$504,$A34))</f>
        <v/>
      </c>
      <c r="F34" s="12">
        <f>IF($A34="","",IFERROR(AVERAGEIFS('Plantões'!$P$5:$P$504,'Plantões'!$E$5:$E$504,$A34),"-"))</f>
        <v/>
      </c>
      <c r="G34" s="10">
        <f>IF($A34="","",IF(COUNTIFS('Plantões'!$E$5:$E$504,$A34,'Plantões'!$K$5:$K$504,"Atrasado")=0,"-",_xlfn.MAXIFS('Plantões'!$L$5:$L$504,'Plantões'!$E$5:$E$504,$A34)))</f>
        <v/>
      </c>
      <c r="H34" s="9">
        <f>IF($A34="","",IF(Fontes!C30="Dias corridos",Fontes!D30&amp;" dias depois do plantão",IF(Fontes!C30="Dia do mês","dia "&amp;Fontes!E30&amp;IF(Fontes!F30=1," do mês seguinte",", "&amp;Fontes!F30&amp;" meses depois"),"")))</f>
        <v/>
      </c>
    </row>
    <row r="35">
      <c r="A35" s="9">
        <f>IF(Fontes!A31="","",Fontes!A31)</f>
        <v/>
      </c>
      <c r="B35" s="10">
        <f>IF($A35="","",COUNTIF('Plantões'!$E$5:$E$504,$A35))</f>
        <v/>
      </c>
      <c r="C35" s="11">
        <f>IF($A35="","",SUMIFS('Plantões'!$O$5:$O$504,'Plantões'!$E$5:$E$504,$A35))</f>
        <v/>
      </c>
      <c r="D35" s="11">
        <f>IF($A35="","",SUMIFS('Plantões'!$O$5:$O$504,'Plantões'!$E$5:$E$504,$A35,'Plantões'!$K$5:$K$504,"Atrasado"))</f>
        <v/>
      </c>
      <c r="E35" s="11">
        <f>IF($A35="","",SUMIFS('Plantões'!$N$5:$N$504,'Plantões'!$E$5:$E$504,$A35))</f>
        <v/>
      </c>
      <c r="F35" s="12">
        <f>IF($A35="","",IFERROR(AVERAGEIFS('Plantões'!$P$5:$P$504,'Plantões'!$E$5:$E$504,$A35),"-"))</f>
        <v/>
      </c>
      <c r="G35" s="10">
        <f>IF($A35="","",IF(COUNTIFS('Plantões'!$E$5:$E$504,$A35,'Plantões'!$K$5:$K$504,"Atrasado")=0,"-",_xlfn.MAXIFS('Plantões'!$L$5:$L$504,'Plantões'!$E$5:$E$504,$A35)))</f>
        <v/>
      </c>
      <c r="H35" s="9">
        <f>IF($A35="","",IF(Fontes!C31="Dias corridos",Fontes!D31&amp;" dias depois do plantão",IF(Fontes!C31="Dia do mês","dia "&amp;Fontes!E31&amp;IF(Fontes!F31=1," do mês seguinte",", "&amp;Fontes!F31&amp;" meses depois"),"")))</f>
        <v/>
      </c>
    </row>
    <row r="36">
      <c r="A36" s="9">
        <f>IF(Fontes!A32="","",Fontes!A32)</f>
        <v/>
      </c>
      <c r="B36" s="10">
        <f>IF($A36="","",COUNTIF('Plantões'!$E$5:$E$504,$A36))</f>
        <v/>
      </c>
      <c r="C36" s="11">
        <f>IF($A36="","",SUMIFS('Plantões'!$O$5:$O$504,'Plantões'!$E$5:$E$504,$A36))</f>
        <v/>
      </c>
      <c r="D36" s="11">
        <f>IF($A36="","",SUMIFS('Plantões'!$O$5:$O$504,'Plantões'!$E$5:$E$504,$A36,'Plantões'!$K$5:$K$504,"Atrasado"))</f>
        <v/>
      </c>
      <c r="E36" s="11">
        <f>IF($A36="","",SUMIFS('Plantões'!$N$5:$N$504,'Plantões'!$E$5:$E$504,$A36))</f>
        <v/>
      </c>
      <c r="F36" s="12">
        <f>IF($A36="","",IFERROR(AVERAGEIFS('Plantões'!$P$5:$P$504,'Plantões'!$E$5:$E$504,$A36),"-"))</f>
        <v/>
      </c>
      <c r="G36" s="10">
        <f>IF($A36="","",IF(COUNTIFS('Plantões'!$E$5:$E$504,$A36,'Plantões'!$K$5:$K$504,"Atrasado")=0,"-",_xlfn.MAXIFS('Plantões'!$L$5:$L$504,'Plantões'!$E$5:$E$504,$A36)))</f>
        <v/>
      </c>
      <c r="H36" s="9">
        <f>IF($A36="","",IF(Fontes!C32="Dias corridos",Fontes!D32&amp;" dias depois do plantão",IF(Fontes!C32="Dia do mês","dia "&amp;Fontes!E32&amp;IF(Fontes!F32=1," do mês seguinte",", "&amp;Fontes!F32&amp;" meses depois"),"")))</f>
        <v/>
      </c>
    </row>
    <row r="37">
      <c r="A37" s="9">
        <f>IF(Fontes!A33="","",Fontes!A33)</f>
        <v/>
      </c>
      <c r="B37" s="10">
        <f>IF($A37="","",COUNTIF('Plantões'!$E$5:$E$504,$A37))</f>
        <v/>
      </c>
      <c r="C37" s="11">
        <f>IF($A37="","",SUMIFS('Plantões'!$O$5:$O$504,'Plantões'!$E$5:$E$504,$A37))</f>
        <v/>
      </c>
      <c r="D37" s="11">
        <f>IF($A37="","",SUMIFS('Plantões'!$O$5:$O$504,'Plantões'!$E$5:$E$504,$A37,'Plantões'!$K$5:$K$504,"Atrasado"))</f>
        <v/>
      </c>
      <c r="E37" s="11">
        <f>IF($A37="","",SUMIFS('Plantões'!$N$5:$N$504,'Plantões'!$E$5:$E$504,$A37))</f>
        <v/>
      </c>
      <c r="F37" s="12">
        <f>IF($A37="","",IFERROR(AVERAGEIFS('Plantões'!$P$5:$P$504,'Plantões'!$E$5:$E$504,$A37),"-"))</f>
        <v/>
      </c>
      <c r="G37" s="10">
        <f>IF($A37="","",IF(COUNTIFS('Plantões'!$E$5:$E$504,$A37,'Plantões'!$K$5:$K$504,"Atrasado")=0,"-",_xlfn.MAXIFS('Plantões'!$L$5:$L$504,'Plantões'!$E$5:$E$504,$A37)))</f>
        <v/>
      </c>
      <c r="H37" s="9">
        <f>IF($A37="","",IF(Fontes!C33="Dias corridos",Fontes!D33&amp;" dias depois do plantão",IF(Fontes!C33="Dia do mês","dia "&amp;Fontes!E33&amp;IF(Fontes!F33=1," do mês seguinte",", "&amp;Fontes!F33&amp;" meses depois"),"")))</f>
        <v/>
      </c>
    </row>
    <row r="38">
      <c r="A38" s="9">
        <f>IF(Fontes!A34="","",Fontes!A34)</f>
        <v/>
      </c>
      <c r="B38" s="10">
        <f>IF($A38="","",COUNTIF('Plantões'!$E$5:$E$504,$A38))</f>
        <v/>
      </c>
      <c r="C38" s="11">
        <f>IF($A38="","",SUMIFS('Plantões'!$O$5:$O$504,'Plantões'!$E$5:$E$504,$A38))</f>
        <v/>
      </c>
      <c r="D38" s="11">
        <f>IF($A38="","",SUMIFS('Plantões'!$O$5:$O$504,'Plantões'!$E$5:$E$504,$A38,'Plantões'!$K$5:$K$504,"Atrasado"))</f>
        <v/>
      </c>
      <c r="E38" s="11">
        <f>IF($A38="","",SUMIFS('Plantões'!$N$5:$N$504,'Plantões'!$E$5:$E$504,$A38))</f>
        <v/>
      </c>
      <c r="F38" s="12">
        <f>IF($A38="","",IFERROR(AVERAGEIFS('Plantões'!$P$5:$P$504,'Plantões'!$E$5:$E$504,$A38),"-"))</f>
        <v/>
      </c>
      <c r="G38" s="10">
        <f>IF($A38="","",IF(COUNTIFS('Plantões'!$E$5:$E$504,$A38,'Plantões'!$K$5:$K$504,"Atrasado")=0,"-",_xlfn.MAXIFS('Plantões'!$L$5:$L$504,'Plantões'!$E$5:$E$504,$A38)))</f>
        <v/>
      </c>
      <c r="H38" s="9">
        <f>IF($A38="","",IF(Fontes!C34="Dias corridos",Fontes!D34&amp;" dias depois do plantão",IF(Fontes!C34="Dia do mês","dia "&amp;Fontes!E34&amp;IF(Fontes!F34=1," do mês seguinte",", "&amp;Fontes!F34&amp;" meses depois"),"")))</f>
        <v/>
      </c>
    </row>
    <row r="39">
      <c r="A39" s="9">
        <f>IF(Fontes!A35="","",Fontes!A35)</f>
        <v/>
      </c>
      <c r="B39" s="10">
        <f>IF($A39="","",COUNTIF('Plantões'!$E$5:$E$504,$A39))</f>
        <v/>
      </c>
      <c r="C39" s="11">
        <f>IF($A39="","",SUMIFS('Plantões'!$O$5:$O$504,'Plantões'!$E$5:$E$504,$A39))</f>
        <v/>
      </c>
      <c r="D39" s="11">
        <f>IF($A39="","",SUMIFS('Plantões'!$O$5:$O$504,'Plantões'!$E$5:$E$504,$A39,'Plantões'!$K$5:$K$504,"Atrasado"))</f>
        <v/>
      </c>
      <c r="E39" s="11">
        <f>IF($A39="","",SUMIFS('Plantões'!$N$5:$N$504,'Plantões'!$E$5:$E$504,$A39))</f>
        <v/>
      </c>
      <c r="F39" s="12">
        <f>IF($A39="","",IFERROR(AVERAGEIFS('Plantões'!$P$5:$P$504,'Plantões'!$E$5:$E$504,$A39),"-"))</f>
        <v/>
      </c>
      <c r="G39" s="10">
        <f>IF($A39="","",IF(COUNTIFS('Plantões'!$E$5:$E$504,$A39,'Plantões'!$K$5:$K$504,"Atrasado")=0,"-",_xlfn.MAXIFS('Plantões'!$L$5:$L$504,'Plantões'!$E$5:$E$504,$A39)))</f>
        <v/>
      </c>
      <c r="H39" s="9">
        <f>IF($A39="","",IF(Fontes!C35="Dias corridos",Fontes!D35&amp;" dias depois do plantão",IF(Fontes!C35="Dia do mês","dia "&amp;Fontes!E35&amp;IF(Fontes!F35=1," do mês seguinte",", "&amp;Fontes!F35&amp;" meses depois"),"")))</f>
        <v/>
      </c>
    </row>
    <row r="40">
      <c r="A40" s="9">
        <f>IF(Fontes!A36="","",Fontes!A36)</f>
        <v/>
      </c>
      <c r="B40" s="10">
        <f>IF($A40="","",COUNTIF('Plantões'!$E$5:$E$504,$A40))</f>
        <v/>
      </c>
      <c r="C40" s="11">
        <f>IF($A40="","",SUMIFS('Plantões'!$O$5:$O$504,'Plantões'!$E$5:$E$504,$A40))</f>
        <v/>
      </c>
      <c r="D40" s="11">
        <f>IF($A40="","",SUMIFS('Plantões'!$O$5:$O$504,'Plantões'!$E$5:$E$504,$A40,'Plantões'!$K$5:$K$504,"Atrasado"))</f>
        <v/>
      </c>
      <c r="E40" s="11">
        <f>IF($A40="","",SUMIFS('Plantões'!$N$5:$N$504,'Plantões'!$E$5:$E$504,$A40))</f>
        <v/>
      </c>
      <c r="F40" s="12">
        <f>IF($A40="","",IFERROR(AVERAGEIFS('Plantões'!$P$5:$P$504,'Plantões'!$E$5:$E$504,$A40),"-"))</f>
        <v/>
      </c>
      <c r="G40" s="10">
        <f>IF($A40="","",IF(COUNTIFS('Plantões'!$E$5:$E$504,$A40,'Plantões'!$K$5:$K$504,"Atrasado")=0,"-",_xlfn.MAXIFS('Plantões'!$L$5:$L$504,'Plantões'!$E$5:$E$504,$A40)))</f>
        <v/>
      </c>
      <c r="H40" s="9">
        <f>IF($A40="","",IF(Fontes!C36="Dias corridos",Fontes!D36&amp;" dias depois do plantão",IF(Fontes!C36="Dia do mês","dia "&amp;Fontes!E36&amp;IF(Fontes!F36=1," do mês seguinte",", "&amp;Fontes!F36&amp;" meses depois"),"")))</f>
        <v/>
      </c>
    </row>
    <row r="41">
      <c r="A41" s="9">
        <f>IF(Fontes!A37="","",Fontes!A37)</f>
        <v/>
      </c>
      <c r="B41" s="10">
        <f>IF($A41="","",COUNTIF('Plantões'!$E$5:$E$504,$A41))</f>
        <v/>
      </c>
      <c r="C41" s="11">
        <f>IF($A41="","",SUMIFS('Plantões'!$O$5:$O$504,'Plantões'!$E$5:$E$504,$A41))</f>
        <v/>
      </c>
      <c r="D41" s="11">
        <f>IF($A41="","",SUMIFS('Plantões'!$O$5:$O$504,'Plantões'!$E$5:$E$504,$A41,'Plantões'!$K$5:$K$504,"Atrasado"))</f>
        <v/>
      </c>
      <c r="E41" s="11">
        <f>IF($A41="","",SUMIFS('Plantões'!$N$5:$N$504,'Plantões'!$E$5:$E$504,$A41))</f>
        <v/>
      </c>
      <c r="F41" s="12">
        <f>IF($A41="","",IFERROR(AVERAGEIFS('Plantões'!$P$5:$P$504,'Plantões'!$E$5:$E$504,$A41),"-"))</f>
        <v/>
      </c>
      <c r="G41" s="10">
        <f>IF($A41="","",IF(COUNTIFS('Plantões'!$E$5:$E$504,$A41,'Plantões'!$K$5:$K$504,"Atrasado")=0,"-",_xlfn.MAXIFS('Plantões'!$L$5:$L$504,'Plantões'!$E$5:$E$504,$A41)))</f>
        <v/>
      </c>
      <c r="H41" s="9">
        <f>IF($A41="","",IF(Fontes!C37="Dias corridos",Fontes!D37&amp;" dias depois do plantão",IF(Fontes!C37="Dia do mês","dia "&amp;Fontes!E37&amp;IF(Fontes!F37=1," do mês seguinte",", "&amp;Fontes!F37&amp;" meses depois"),"")))</f>
        <v/>
      </c>
    </row>
    <row r="42">
      <c r="A42" s="9">
        <f>IF(Fontes!A38="","",Fontes!A38)</f>
        <v/>
      </c>
      <c r="B42" s="10">
        <f>IF($A42="","",COUNTIF('Plantões'!$E$5:$E$504,$A42))</f>
        <v/>
      </c>
      <c r="C42" s="11">
        <f>IF($A42="","",SUMIFS('Plantões'!$O$5:$O$504,'Plantões'!$E$5:$E$504,$A42))</f>
        <v/>
      </c>
      <c r="D42" s="11">
        <f>IF($A42="","",SUMIFS('Plantões'!$O$5:$O$504,'Plantões'!$E$5:$E$504,$A42,'Plantões'!$K$5:$K$504,"Atrasado"))</f>
        <v/>
      </c>
      <c r="E42" s="11">
        <f>IF($A42="","",SUMIFS('Plantões'!$N$5:$N$504,'Plantões'!$E$5:$E$504,$A42))</f>
        <v/>
      </c>
      <c r="F42" s="12">
        <f>IF($A42="","",IFERROR(AVERAGEIFS('Plantões'!$P$5:$P$504,'Plantões'!$E$5:$E$504,$A42),"-"))</f>
        <v/>
      </c>
      <c r="G42" s="10">
        <f>IF($A42="","",IF(COUNTIFS('Plantões'!$E$5:$E$504,$A42,'Plantões'!$K$5:$K$504,"Atrasado")=0,"-",_xlfn.MAXIFS('Plantões'!$L$5:$L$504,'Plantões'!$E$5:$E$504,$A42)))</f>
        <v/>
      </c>
      <c r="H42" s="9">
        <f>IF($A42="","",IF(Fontes!C38="Dias corridos",Fontes!D38&amp;" dias depois do plantão",IF(Fontes!C38="Dia do mês","dia "&amp;Fontes!E38&amp;IF(Fontes!F38=1," do mês seguinte",", "&amp;Fontes!F38&amp;" meses depois"),"")))</f>
        <v/>
      </c>
    </row>
    <row r="43">
      <c r="A43" s="9">
        <f>IF(Fontes!A39="","",Fontes!A39)</f>
        <v/>
      </c>
      <c r="B43" s="10">
        <f>IF($A43="","",COUNTIF('Plantões'!$E$5:$E$504,$A43))</f>
        <v/>
      </c>
      <c r="C43" s="11">
        <f>IF($A43="","",SUMIFS('Plantões'!$O$5:$O$504,'Plantões'!$E$5:$E$504,$A43))</f>
        <v/>
      </c>
      <c r="D43" s="11">
        <f>IF($A43="","",SUMIFS('Plantões'!$O$5:$O$504,'Plantões'!$E$5:$E$504,$A43,'Plantões'!$K$5:$K$504,"Atrasado"))</f>
        <v/>
      </c>
      <c r="E43" s="11">
        <f>IF($A43="","",SUMIFS('Plantões'!$N$5:$N$504,'Plantões'!$E$5:$E$504,$A43))</f>
        <v/>
      </c>
      <c r="F43" s="12">
        <f>IF($A43="","",IFERROR(AVERAGEIFS('Plantões'!$P$5:$P$504,'Plantões'!$E$5:$E$504,$A43),"-"))</f>
        <v/>
      </c>
      <c r="G43" s="10">
        <f>IF($A43="","",IF(COUNTIFS('Plantões'!$E$5:$E$504,$A43,'Plantões'!$K$5:$K$504,"Atrasado")=0,"-",_xlfn.MAXIFS('Plantões'!$L$5:$L$504,'Plantões'!$E$5:$E$504,$A43)))</f>
        <v/>
      </c>
      <c r="H43" s="9">
        <f>IF($A43="","",IF(Fontes!C39="Dias corridos",Fontes!D39&amp;" dias depois do plantão",IF(Fontes!C39="Dia do mês","dia "&amp;Fontes!E39&amp;IF(Fontes!F39=1," do mês seguinte",", "&amp;Fontes!F39&amp;" meses depois"),"")))</f>
        <v/>
      </c>
    </row>
    <row r="44">
      <c r="A44" s="9">
        <f>IF(Fontes!A40="","",Fontes!A40)</f>
        <v/>
      </c>
      <c r="B44" s="10">
        <f>IF($A44="","",COUNTIF('Plantões'!$E$5:$E$504,$A44))</f>
        <v/>
      </c>
      <c r="C44" s="11">
        <f>IF($A44="","",SUMIFS('Plantões'!$O$5:$O$504,'Plantões'!$E$5:$E$504,$A44))</f>
        <v/>
      </c>
      <c r="D44" s="11">
        <f>IF($A44="","",SUMIFS('Plantões'!$O$5:$O$504,'Plantões'!$E$5:$E$504,$A44,'Plantões'!$K$5:$K$504,"Atrasado"))</f>
        <v/>
      </c>
      <c r="E44" s="11">
        <f>IF($A44="","",SUMIFS('Plantões'!$N$5:$N$504,'Plantões'!$E$5:$E$504,$A44))</f>
        <v/>
      </c>
      <c r="F44" s="12">
        <f>IF($A44="","",IFERROR(AVERAGEIFS('Plantões'!$P$5:$P$504,'Plantões'!$E$5:$E$504,$A44),"-"))</f>
        <v/>
      </c>
      <c r="G44" s="10">
        <f>IF($A44="","",IF(COUNTIFS('Plantões'!$E$5:$E$504,$A44,'Plantões'!$K$5:$K$504,"Atrasado")=0,"-",_xlfn.MAXIFS('Plantões'!$L$5:$L$504,'Plantões'!$E$5:$E$504,$A44)))</f>
        <v/>
      </c>
      <c r="H44" s="9">
        <f>IF($A44="","",IF(Fontes!C40="Dias corridos",Fontes!D40&amp;" dias depois do plantão",IF(Fontes!C40="Dia do mês","dia "&amp;Fontes!E40&amp;IF(Fontes!F40=1," do mês seguinte",", "&amp;Fontes!F40&amp;" meses depois"),"")))</f>
        <v/>
      </c>
    </row>
    <row r="45">
      <c r="A45" s="9">
        <f>IF(Fontes!A41="","",Fontes!A41)</f>
        <v/>
      </c>
      <c r="B45" s="10">
        <f>IF($A45="","",COUNTIF('Plantões'!$E$5:$E$504,$A45))</f>
        <v/>
      </c>
      <c r="C45" s="11">
        <f>IF($A45="","",SUMIFS('Plantões'!$O$5:$O$504,'Plantões'!$E$5:$E$504,$A45))</f>
        <v/>
      </c>
      <c r="D45" s="11">
        <f>IF($A45="","",SUMIFS('Plantões'!$O$5:$O$504,'Plantões'!$E$5:$E$504,$A45,'Plantões'!$K$5:$K$504,"Atrasado"))</f>
        <v/>
      </c>
      <c r="E45" s="11">
        <f>IF($A45="","",SUMIFS('Plantões'!$N$5:$N$504,'Plantões'!$E$5:$E$504,$A45))</f>
        <v/>
      </c>
      <c r="F45" s="12">
        <f>IF($A45="","",IFERROR(AVERAGEIFS('Plantões'!$P$5:$P$504,'Plantões'!$E$5:$E$504,$A45),"-"))</f>
        <v/>
      </c>
      <c r="G45" s="10">
        <f>IF($A45="","",IF(COUNTIFS('Plantões'!$E$5:$E$504,$A45,'Plantões'!$K$5:$K$504,"Atrasado")=0,"-",_xlfn.MAXIFS('Plantões'!$L$5:$L$504,'Plantões'!$E$5:$E$504,$A45)))</f>
        <v/>
      </c>
      <c r="H45" s="9">
        <f>IF($A45="","",IF(Fontes!C41="Dias corridos",Fontes!D41&amp;" dias depois do plantão",IF(Fontes!C41="Dia do mês","dia "&amp;Fontes!E41&amp;IF(Fontes!F41=1," do mês seguinte",", "&amp;Fontes!F41&amp;" meses depois"),"")))</f>
        <v/>
      </c>
    </row>
    <row r="46">
      <c r="A46" s="9">
        <f>IF(Fontes!A42="","",Fontes!A42)</f>
        <v/>
      </c>
      <c r="B46" s="10">
        <f>IF($A46="","",COUNTIF('Plantões'!$E$5:$E$504,$A46))</f>
        <v/>
      </c>
      <c r="C46" s="11">
        <f>IF($A46="","",SUMIFS('Plantões'!$O$5:$O$504,'Plantões'!$E$5:$E$504,$A46))</f>
        <v/>
      </c>
      <c r="D46" s="11">
        <f>IF($A46="","",SUMIFS('Plantões'!$O$5:$O$504,'Plantões'!$E$5:$E$504,$A46,'Plantões'!$K$5:$K$504,"Atrasado"))</f>
        <v/>
      </c>
      <c r="E46" s="11">
        <f>IF($A46="","",SUMIFS('Plantões'!$N$5:$N$504,'Plantões'!$E$5:$E$504,$A46))</f>
        <v/>
      </c>
      <c r="F46" s="12">
        <f>IF($A46="","",IFERROR(AVERAGEIFS('Plantões'!$P$5:$P$504,'Plantões'!$E$5:$E$504,$A46),"-"))</f>
        <v/>
      </c>
      <c r="G46" s="10">
        <f>IF($A46="","",IF(COUNTIFS('Plantões'!$E$5:$E$504,$A46,'Plantões'!$K$5:$K$504,"Atrasado")=0,"-",_xlfn.MAXIFS('Plantões'!$L$5:$L$504,'Plantões'!$E$5:$E$504,$A46)))</f>
        <v/>
      </c>
      <c r="H46" s="9">
        <f>IF($A46="","",IF(Fontes!C42="Dias corridos",Fontes!D42&amp;" dias depois do plantão",IF(Fontes!C42="Dia do mês","dia "&amp;Fontes!E42&amp;IF(Fontes!F42=1," do mês seguinte",", "&amp;Fontes!F42&amp;" meses depois"),"")))</f>
        <v/>
      </c>
    </row>
    <row r="47">
      <c r="A47" s="9">
        <f>IF(Fontes!A43="","",Fontes!A43)</f>
        <v/>
      </c>
      <c r="B47" s="10">
        <f>IF($A47="","",COUNTIF('Plantões'!$E$5:$E$504,$A47))</f>
        <v/>
      </c>
      <c r="C47" s="11">
        <f>IF($A47="","",SUMIFS('Plantões'!$O$5:$O$504,'Plantões'!$E$5:$E$504,$A47))</f>
        <v/>
      </c>
      <c r="D47" s="11">
        <f>IF($A47="","",SUMIFS('Plantões'!$O$5:$O$504,'Plantões'!$E$5:$E$504,$A47,'Plantões'!$K$5:$K$504,"Atrasado"))</f>
        <v/>
      </c>
      <c r="E47" s="11">
        <f>IF($A47="","",SUMIFS('Plantões'!$N$5:$N$504,'Plantões'!$E$5:$E$504,$A47))</f>
        <v/>
      </c>
      <c r="F47" s="12">
        <f>IF($A47="","",IFERROR(AVERAGEIFS('Plantões'!$P$5:$P$504,'Plantões'!$E$5:$E$504,$A47),"-"))</f>
        <v/>
      </c>
      <c r="G47" s="10">
        <f>IF($A47="","",IF(COUNTIFS('Plantões'!$E$5:$E$504,$A47,'Plantões'!$K$5:$K$504,"Atrasado")=0,"-",_xlfn.MAXIFS('Plantões'!$L$5:$L$504,'Plantões'!$E$5:$E$504,$A47)))</f>
        <v/>
      </c>
      <c r="H47" s="9">
        <f>IF($A47="","",IF(Fontes!C43="Dias corridos",Fontes!D43&amp;" dias depois do plantão",IF(Fontes!C43="Dia do mês","dia "&amp;Fontes!E43&amp;IF(Fontes!F43=1," do mês seguinte",", "&amp;Fontes!F43&amp;" meses depois"),"")))</f>
        <v/>
      </c>
    </row>
    <row r="48">
      <c r="A48" s="9">
        <f>IF(Fontes!A44="","",Fontes!A44)</f>
        <v/>
      </c>
      <c r="B48" s="10">
        <f>IF($A48="","",COUNTIF('Plantões'!$E$5:$E$504,$A48))</f>
        <v/>
      </c>
      <c r="C48" s="11">
        <f>IF($A48="","",SUMIFS('Plantões'!$O$5:$O$504,'Plantões'!$E$5:$E$504,$A48))</f>
        <v/>
      </c>
      <c r="D48" s="11">
        <f>IF($A48="","",SUMIFS('Plantões'!$O$5:$O$504,'Plantões'!$E$5:$E$504,$A48,'Plantões'!$K$5:$K$504,"Atrasado"))</f>
        <v/>
      </c>
      <c r="E48" s="11">
        <f>IF($A48="","",SUMIFS('Plantões'!$N$5:$N$504,'Plantões'!$E$5:$E$504,$A48))</f>
        <v/>
      </c>
      <c r="F48" s="12">
        <f>IF($A48="","",IFERROR(AVERAGEIFS('Plantões'!$P$5:$P$504,'Plantões'!$E$5:$E$504,$A48),"-"))</f>
        <v/>
      </c>
      <c r="G48" s="10">
        <f>IF($A48="","",IF(COUNTIFS('Plantões'!$E$5:$E$504,$A48,'Plantões'!$K$5:$K$504,"Atrasado")=0,"-",_xlfn.MAXIFS('Plantões'!$L$5:$L$504,'Plantões'!$E$5:$E$504,$A48)))</f>
        <v/>
      </c>
      <c r="H48" s="9">
        <f>IF($A48="","",IF(Fontes!C44="Dias corridos",Fontes!D44&amp;" dias depois do plantão",IF(Fontes!C44="Dia do mês","dia "&amp;Fontes!E44&amp;IF(Fontes!F44=1," do mês seguinte",", "&amp;Fontes!F44&amp;" meses depois"),"")))</f>
        <v/>
      </c>
    </row>
    <row r="49">
      <c r="A49" s="9">
        <f>IF(Fontes!A45="","",Fontes!A45)</f>
        <v/>
      </c>
      <c r="B49" s="10">
        <f>IF($A49="","",COUNTIF('Plantões'!$E$5:$E$504,$A49))</f>
        <v/>
      </c>
      <c r="C49" s="11">
        <f>IF($A49="","",SUMIFS('Plantões'!$O$5:$O$504,'Plantões'!$E$5:$E$504,$A49))</f>
        <v/>
      </c>
      <c r="D49" s="11">
        <f>IF($A49="","",SUMIFS('Plantões'!$O$5:$O$504,'Plantões'!$E$5:$E$504,$A49,'Plantões'!$K$5:$K$504,"Atrasado"))</f>
        <v/>
      </c>
      <c r="E49" s="11">
        <f>IF($A49="","",SUMIFS('Plantões'!$N$5:$N$504,'Plantões'!$E$5:$E$504,$A49))</f>
        <v/>
      </c>
      <c r="F49" s="12">
        <f>IF($A49="","",IFERROR(AVERAGEIFS('Plantões'!$P$5:$P$504,'Plantões'!$E$5:$E$504,$A49),"-"))</f>
        <v/>
      </c>
      <c r="G49" s="10">
        <f>IF($A49="","",IF(COUNTIFS('Plantões'!$E$5:$E$504,$A49,'Plantões'!$K$5:$K$504,"Atrasado")=0,"-",_xlfn.MAXIFS('Plantões'!$L$5:$L$504,'Plantões'!$E$5:$E$504,$A49)))</f>
        <v/>
      </c>
      <c r="H49" s="9">
        <f>IF($A49="","",IF(Fontes!C45="Dias corridos",Fontes!D45&amp;" dias depois do plantão",IF(Fontes!C45="Dia do mês","dia "&amp;Fontes!E45&amp;IF(Fontes!F45=1," do mês seguinte",", "&amp;Fontes!F45&amp;" meses depois"),"")))</f>
        <v/>
      </c>
    </row>
    <row r="50">
      <c r="A50" s="9">
        <f>IF(Fontes!A46="","",Fontes!A46)</f>
        <v/>
      </c>
      <c r="B50" s="10">
        <f>IF($A50="","",COUNTIF('Plantões'!$E$5:$E$504,$A50))</f>
        <v/>
      </c>
      <c r="C50" s="11">
        <f>IF($A50="","",SUMIFS('Plantões'!$O$5:$O$504,'Plantões'!$E$5:$E$504,$A50))</f>
        <v/>
      </c>
      <c r="D50" s="11">
        <f>IF($A50="","",SUMIFS('Plantões'!$O$5:$O$504,'Plantões'!$E$5:$E$504,$A50,'Plantões'!$K$5:$K$504,"Atrasado"))</f>
        <v/>
      </c>
      <c r="E50" s="11">
        <f>IF($A50="","",SUMIFS('Plantões'!$N$5:$N$504,'Plantões'!$E$5:$E$504,$A50))</f>
        <v/>
      </c>
      <c r="F50" s="12">
        <f>IF($A50="","",IFERROR(AVERAGEIFS('Plantões'!$P$5:$P$504,'Plantões'!$E$5:$E$504,$A50),"-"))</f>
        <v/>
      </c>
      <c r="G50" s="10">
        <f>IF($A50="","",IF(COUNTIFS('Plantões'!$E$5:$E$504,$A50,'Plantões'!$K$5:$K$504,"Atrasado")=0,"-",_xlfn.MAXIFS('Plantões'!$L$5:$L$504,'Plantões'!$E$5:$E$504,$A50)))</f>
        <v/>
      </c>
      <c r="H50" s="9">
        <f>IF($A50="","",IF(Fontes!C46="Dias corridos",Fontes!D46&amp;" dias depois do plantão",IF(Fontes!C46="Dia do mês","dia "&amp;Fontes!E46&amp;IF(Fontes!F46=1," do mês seguinte",", "&amp;Fontes!F46&amp;" meses depois"),"")))</f>
        <v/>
      </c>
    </row>
    <row r="51">
      <c r="A51" s="9">
        <f>IF(Fontes!A47="","",Fontes!A47)</f>
        <v/>
      </c>
      <c r="B51" s="10">
        <f>IF($A51="","",COUNTIF('Plantões'!$E$5:$E$504,$A51))</f>
        <v/>
      </c>
      <c r="C51" s="11">
        <f>IF($A51="","",SUMIFS('Plantões'!$O$5:$O$504,'Plantões'!$E$5:$E$504,$A51))</f>
        <v/>
      </c>
      <c r="D51" s="11">
        <f>IF($A51="","",SUMIFS('Plantões'!$O$5:$O$504,'Plantões'!$E$5:$E$504,$A51,'Plantões'!$K$5:$K$504,"Atrasado"))</f>
        <v/>
      </c>
      <c r="E51" s="11">
        <f>IF($A51="","",SUMIFS('Plantões'!$N$5:$N$504,'Plantões'!$E$5:$E$504,$A51))</f>
        <v/>
      </c>
      <c r="F51" s="12">
        <f>IF($A51="","",IFERROR(AVERAGEIFS('Plantões'!$P$5:$P$504,'Plantões'!$E$5:$E$504,$A51),"-"))</f>
        <v/>
      </c>
      <c r="G51" s="10">
        <f>IF($A51="","",IF(COUNTIFS('Plantões'!$E$5:$E$504,$A51,'Plantões'!$K$5:$K$504,"Atrasado")=0,"-",_xlfn.MAXIFS('Plantões'!$L$5:$L$504,'Plantões'!$E$5:$E$504,$A51)))</f>
        <v/>
      </c>
      <c r="H51" s="9">
        <f>IF($A51="","",IF(Fontes!C47="Dias corridos",Fontes!D47&amp;" dias depois do plantão",IF(Fontes!C47="Dia do mês","dia "&amp;Fontes!E47&amp;IF(Fontes!F47=1," do mês seguinte",", "&amp;Fontes!F47&amp;" meses depois"),"")))</f>
        <v/>
      </c>
    </row>
    <row r="52">
      <c r="A52" s="9">
        <f>IF(Fontes!A48="","",Fontes!A48)</f>
        <v/>
      </c>
      <c r="B52" s="10">
        <f>IF($A52="","",COUNTIF('Plantões'!$E$5:$E$504,$A52))</f>
        <v/>
      </c>
      <c r="C52" s="11">
        <f>IF($A52="","",SUMIFS('Plantões'!$O$5:$O$504,'Plantões'!$E$5:$E$504,$A52))</f>
        <v/>
      </c>
      <c r="D52" s="11">
        <f>IF($A52="","",SUMIFS('Plantões'!$O$5:$O$504,'Plantões'!$E$5:$E$504,$A52,'Plantões'!$K$5:$K$504,"Atrasado"))</f>
        <v/>
      </c>
      <c r="E52" s="11">
        <f>IF($A52="","",SUMIFS('Plantões'!$N$5:$N$504,'Plantões'!$E$5:$E$504,$A52))</f>
        <v/>
      </c>
      <c r="F52" s="12">
        <f>IF($A52="","",IFERROR(AVERAGEIFS('Plantões'!$P$5:$P$504,'Plantões'!$E$5:$E$504,$A52),"-"))</f>
        <v/>
      </c>
      <c r="G52" s="10">
        <f>IF($A52="","",IF(COUNTIFS('Plantões'!$E$5:$E$504,$A52,'Plantões'!$K$5:$K$504,"Atrasado")=0,"-",_xlfn.MAXIFS('Plantões'!$L$5:$L$504,'Plantões'!$E$5:$E$504,$A52)))</f>
        <v/>
      </c>
      <c r="H52" s="9">
        <f>IF($A52="","",IF(Fontes!C48="Dias corridos",Fontes!D48&amp;" dias depois do plantão",IF(Fontes!C48="Dia do mês","dia "&amp;Fontes!E48&amp;IF(Fontes!F48=1," do mês seguinte",", "&amp;Fontes!F48&amp;" meses depois"),"")))</f>
        <v/>
      </c>
    </row>
    <row r="53">
      <c r="A53" s="9">
        <f>IF(Fontes!A49="","",Fontes!A49)</f>
        <v/>
      </c>
      <c r="B53" s="10">
        <f>IF($A53="","",COUNTIF('Plantões'!$E$5:$E$504,$A53))</f>
        <v/>
      </c>
      <c r="C53" s="11">
        <f>IF($A53="","",SUMIFS('Plantões'!$O$5:$O$504,'Plantões'!$E$5:$E$504,$A53))</f>
        <v/>
      </c>
      <c r="D53" s="11">
        <f>IF($A53="","",SUMIFS('Plantões'!$O$5:$O$504,'Plantões'!$E$5:$E$504,$A53,'Plantões'!$K$5:$K$504,"Atrasado"))</f>
        <v/>
      </c>
      <c r="E53" s="11">
        <f>IF($A53="","",SUMIFS('Plantões'!$N$5:$N$504,'Plantões'!$E$5:$E$504,$A53))</f>
        <v/>
      </c>
      <c r="F53" s="12">
        <f>IF($A53="","",IFERROR(AVERAGEIFS('Plantões'!$P$5:$P$504,'Plantões'!$E$5:$E$504,$A53),"-"))</f>
        <v/>
      </c>
      <c r="G53" s="10">
        <f>IF($A53="","",IF(COUNTIFS('Plantões'!$E$5:$E$504,$A53,'Plantões'!$K$5:$K$504,"Atrasado")=0,"-",_xlfn.MAXIFS('Plantões'!$L$5:$L$504,'Plantões'!$E$5:$E$504,$A53)))</f>
        <v/>
      </c>
      <c r="H53" s="9">
        <f>IF($A53="","",IF(Fontes!C49="Dias corridos",Fontes!D49&amp;" dias depois do plantão",IF(Fontes!C49="Dia do mês","dia "&amp;Fontes!E49&amp;IF(Fontes!F49=1," do mês seguinte",", "&amp;Fontes!F49&amp;" meses depois"),"")))</f>
        <v/>
      </c>
    </row>
    <row r="54">
      <c r="A54" s="9">
        <f>IF(Fontes!A50="","",Fontes!A50)</f>
        <v/>
      </c>
      <c r="B54" s="10">
        <f>IF($A54="","",COUNTIF('Plantões'!$E$5:$E$504,$A54))</f>
        <v/>
      </c>
      <c r="C54" s="11">
        <f>IF($A54="","",SUMIFS('Plantões'!$O$5:$O$504,'Plantões'!$E$5:$E$504,$A54))</f>
        <v/>
      </c>
      <c r="D54" s="11">
        <f>IF($A54="","",SUMIFS('Plantões'!$O$5:$O$504,'Plantões'!$E$5:$E$504,$A54,'Plantões'!$K$5:$K$504,"Atrasado"))</f>
        <v/>
      </c>
      <c r="E54" s="11">
        <f>IF($A54="","",SUMIFS('Plantões'!$N$5:$N$504,'Plantões'!$E$5:$E$504,$A54))</f>
        <v/>
      </c>
      <c r="F54" s="12">
        <f>IF($A54="","",IFERROR(AVERAGEIFS('Plantões'!$P$5:$P$504,'Plantões'!$E$5:$E$504,$A54),"-"))</f>
        <v/>
      </c>
      <c r="G54" s="10">
        <f>IF($A54="","",IF(COUNTIFS('Plantões'!$E$5:$E$504,$A54,'Plantões'!$K$5:$K$504,"Atrasado")=0,"-",_xlfn.MAXIFS('Plantões'!$L$5:$L$504,'Plantões'!$E$5:$E$504,$A54)))</f>
        <v/>
      </c>
      <c r="H54" s="9">
        <f>IF($A54="","",IF(Fontes!C50="Dias corridos",Fontes!D50&amp;" dias depois do plantão",IF(Fontes!C50="Dia do mês","dia "&amp;Fontes!E50&amp;IF(Fontes!F50=1," do mês seguinte",", "&amp;Fontes!F50&amp;" meses depois"),"")))</f>
        <v/>
      </c>
    </row>
    <row r="55">
      <c r="A55" s="9">
        <f>IF(Fontes!A51="","",Fontes!A51)</f>
        <v/>
      </c>
      <c r="B55" s="10">
        <f>IF($A55="","",COUNTIF('Plantões'!$E$5:$E$504,$A55))</f>
        <v/>
      </c>
      <c r="C55" s="11">
        <f>IF($A55="","",SUMIFS('Plantões'!$O$5:$O$504,'Plantões'!$E$5:$E$504,$A55))</f>
        <v/>
      </c>
      <c r="D55" s="11">
        <f>IF($A55="","",SUMIFS('Plantões'!$O$5:$O$504,'Plantões'!$E$5:$E$504,$A55,'Plantões'!$K$5:$K$504,"Atrasado"))</f>
        <v/>
      </c>
      <c r="E55" s="11">
        <f>IF($A55="","",SUMIFS('Plantões'!$N$5:$N$504,'Plantões'!$E$5:$E$504,$A55))</f>
        <v/>
      </c>
      <c r="F55" s="12">
        <f>IF($A55="","",IFERROR(AVERAGEIFS('Plantões'!$P$5:$P$504,'Plantões'!$E$5:$E$504,$A55),"-"))</f>
        <v/>
      </c>
      <c r="G55" s="10">
        <f>IF($A55="","",IF(COUNTIFS('Plantões'!$E$5:$E$504,$A55,'Plantões'!$K$5:$K$504,"Atrasado")=0,"-",_xlfn.MAXIFS('Plantões'!$L$5:$L$504,'Plantões'!$E$5:$E$504,$A55)))</f>
        <v/>
      </c>
      <c r="H55" s="9">
        <f>IF($A55="","",IF(Fontes!C51="Dias corridos",Fontes!D51&amp;" dias depois do plantão",IF(Fontes!C51="Dia do mês","dia "&amp;Fontes!E51&amp;IF(Fontes!F51=1," do mês seguinte",", "&amp;Fontes!F51&amp;" meses depois"),"")))</f>
        <v/>
      </c>
    </row>
    <row r="56">
      <c r="A56" s="9">
        <f>IF(Fontes!A52="","",Fontes!A52)</f>
        <v/>
      </c>
      <c r="B56" s="10">
        <f>IF($A56="","",COUNTIF('Plantões'!$E$5:$E$504,$A56))</f>
        <v/>
      </c>
      <c r="C56" s="11">
        <f>IF($A56="","",SUMIFS('Plantões'!$O$5:$O$504,'Plantões'!$E$5:$E$504,$A56))</f>
        <v/>
      </c>
      <c r="D56" s="11">
        <f>IF($A56="","",SUMIFS('Plantões'!$O$5:$O$504,'Plantões'!$E$5:$E$504,$A56,'Plantões'!$K$5:$K$504,"Atrasado"))</f>
        <v/>
      </c>
      <c r="E56" s="11">
        <f>IF($A56="","",SUMIFS('Plantões'!$N$5:$N$504,'Plantões'!$E$5:$E$504,$A56))</f>
        <v/>
      </c>
      <c r="F56" s="12">
        <f>IF($A56="","",IFERROR(AVERAGEIFS('Plantões'!$P$5:$P$504,'Plantões'!$E$5:$E$504,$A56),"-"))</f>
        <v/>
      </c>
      <c r="G56" s="10">
        <f>IF($A56="","",IF(COUNTIFS('Plantões'!$E$5:$E$504,$A56,'Plantões'!$K$5:$K$504,"Atrasado")=0,"-",_xlfn.MAXIFS('Plantões'!$L$5:$L$504,'Plantões'!$E$5:$E$504,$A56)))</f>
        <v/>
      </c>
      <c r="H56" s="9">
        <f>IF($A56="","",IF(Fontes!C52="Dias corridos",Fontes!D52&amp;" dias depois do plantão",IF(Fontes!C52="Dia do mês","dia "&amp;Fontes!E52&amp;IF(Fontes!F52=1," do mês seguinte",", "&amp;Fontes!F52&amp;" meses depois"),"")))</f>
        <v/>
      </c>
    </row>
    <row r="57">
      <c r="A57" s="9">
        <f>IF(Fontes!A53="","",Fontes!A53)</f>
        <v/>
      </c>
      <c r="B57" s="10">
        <f>IF($A57="","",COUNTIF('Plantões'!$E$5:$E$504,$A57))</f>
        <v/>
      </c>
      <c r="C57" s="11">
        <f>IF($A57="","",SUMIFS('Plantões'!$O$5:$O$504,'Plantões'!$E$5:$E$504,$A57))</f>
        <v/>
      </c>
      <c r="D57" s="11">
        <f>IF($A57="","",SUMIFS('Plantões'!$O$5:$O$504,'Plantões'!$E$5:$E$504,$A57,'Plantões'!$K$5:$K$504,"Atrasado"))</f>
        <v/>
      </c>
      <c r="E57" s="11">
        <f>IF($A57="","",SUMIFS('Plantões'!$N$5:$N$504,'Plantões'!$E$5:$E$504,$A57))</f>
        <v/>
      </c>
      <c r="F57" s="12">
        <f>IF($A57="","",IFERROR(AVERAGEIFS('Plantões'!$P$5:$P$504,'Plantões'!$E$5:$E$504,$A57),"-"))</f>
        <v/>
      </c>
      <c r="G57" s="10">
        <f>IF($A57="","",IF(COUNTIFS('Plantões'!$E$5:$E$504,$A57,'Plantões'!$K$5:$K$504,"Atrasado")=0,"-",_xlfn.MAXIFS('Plantões'!$L$5:$L$504,'Plantões'!$E$5:$E$504,$A57)))</f>
        <v/>
      </c>
      <c r="H57" s="9">
        <f>IF($A57="","",IF(Fontes!C53="Dias corridos",Fontes!D53&amp;" dias depois do plantão",IF(Fontes!C53="Dia do mês","dia "&amp;Fontes!E53&amp;IF(Fontes!F53=1," do mês seguinte",", "&amp;Fontes!F53&amp;" meses depois"),"")))</f>
        <v/>
      </c>
    </row>
    <row r="58">
      <c r="A58" s="9">
        <f>IF(Fontes!A54="","",Fontes!A54)</f>
        <v/>
      </c>
      <c r="B58" s="10">
        <f>IF($A58="","",COUNTIF('Plantões'!$E$5:$E$504,$A58))</f>
        <v/>
      </c>
      <c r="C58" s="11">
        <f>IF($A58="","",SUMIFS('Plantões'!$O$5:$O$504,'Plantões'!$E$5:$E$504,$A58))</f>
        <v/>
      </c>
      <c r="D58" s="11">
        <f>IF($A58="","",SUMIFS('Plantões'!$O$5:$O$504,'Plantões'!$E$5:$E$504,$A58,'Plantões'!$K$5:$K$504,"Atrasado"))</f>
        <v/>
      </c>
      <c r="E58" s="11">
        <f>IF($A58="","",SUMIFS('Plantões'!$N$5:$N$504,'Plantões'!$E$5:$E$504,$A58))</f>
        <v/>
      </c>
      <c r="F58" s="12">
        <f>IF($A58="","",IFERROR(AVERAGEIFS('Plantões'!$P$5:$P$504,'Plantões'!$E$5:$E$504,$A58),"-"))</f>
        <v/>
      </c>
      <c r="G58" s="10">
        <f>IF($A58="","",IF(COUNTIFS('Plantões'!$E$5:$E$504,$A58,'Plantões'!$K$5:$K$504,"Atrasado")=0,"-",_xlfn.MAXIFS('Plantões'!$L$5:$L$504,'Plantões'!$E$5:$E$504,$A58)))</f>
        <v/>
      </c>
      <c r="H58" s="9">
        <f>IF($A58="","",IF(Fontes!C54="Dias corridos",Fontes!D54&amp;" dias depois do plantão",IF(Fontes!C54="Dia do mês","dia "&amp;Fontes!E54&amp;IF(Fontes!F54=1," do mês seguinte",", "&amp;Fontes!F54&amp;" meses depois"),"")))</f>
        <v/>
      </c>
    </row>
    <row r="59">
      <c r="A59" s="13" t="inlineStr">
        <is>
          <t>Total</t>
        </is>
      </c>
      <c r="B59" s="14">
        <f>SUM(B9:B58)</f>
        <v/>
      </c>
      <c r="C59" s="15">
        <f>SUM(C9:C58)</f>
        <v/>
      </c>
      <c r="D59" s="15">
        <f>SUM(D9:D58)</f>
        <v/>
      </c>
      <c r="E59" s="15">
        <f>SUM(E9:E58)</f>
        <v/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0F5A4E"/>
    <outlinePr summaryBelow="1" summaryRight="1"/>
    <pageSetUpPr/>
  </sheetPr>
  <dimension ref="A1:H5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6" customWidth="1" min="2" max="2"/>
    <col width="18" customWidth="1" min="3" max="3"/>
    <col width="14" customWidth="1" min="4" max="4"/>
    <col width="10" customWidth="1" min="5" max="5"/>
    <col width="10" customWidth="1" min="6" max="6"/>
    <col width="16" customWidth="1" min="7" max="7"/>
    <col width="40" customWidth="1" min="8" max="8"/>
  </cols>
  <sheetData>
    <row r="1" ht="26" customHeight="1">
      <c r="A1" s="1" t="inlineStr">
        <is>
          <t>Fontes pagadoras</t>
        </is>
      </c>
    </row>
    <row r="2">
      <c r="A2" s="2" t="inlineStr">
        <is>
          <t>Uma linha por hospital, cooperativa, clínica ou empresa. Amarelo: preencha.</t>
        </is>
      </c>
    </row>
    <row r="4" ht="32" customHeight="1">
      <c r="A4" s="8" t="inlineStr">
        <is>
          <t>Fonte pagadora</t>
        </is>
      </c>
      <c r="B4" s="8" t="inlineStr">
        <is>
          <t>Como recebe</t>
        </is>
      </c>
      <c r="C4" s="8" t="inlineStr">
        <is>
          <t>Regra de pagamento</t>
        </is>
      </c>
      <c r="D4" s="8" t="inlineStr">
        <is>
          <t>Dias depois do plantão</t>
        </is>
      </c>
      <c r="E4" s="8" t="inlineStr">
        <is>
          <t>Dia do mês</t>
        </is>
      </c>
      <c r="F4" s="8" t="inlineStr">
        <is>
          <t>Meses depois</t>
        </is>
      </c>
      <c r="G4" s="8" t="inlineStr">
        <is>
          <t>Valor padrão (R$)</t>
        </is>
      </c>
      <c r="H4" s="8" t="inlineStr">
        <is>
          <t>Observações</t>
        </is>
      </c>
    </row>
    <row r="5">
      <c r="A5" s="16" t="inlineStr">
        <is>
          <t>Hospital Santa Clara (exemplo)</t>
        </is>
      </c>
      <c r="B5" s="16" t="inlineStr">
        <is>
          <t>PJ</t>
        </is>
      </c>
      <c r="C5" s="16" t="inlineStr">
        <is>
          <t>Dia do mês</t>
        </is>
      </c>
      <c r="D5" s="16" t="n"/>
      <c r="E5" s="16" t="n">
        <v>20</v>
      </c>
      <c r="F5" s="16" t="n">
        <v>1</v>
      </c>
      <c r="G5" s="17" t="n">
        <v>1400</v>
      </c>
      <c r="H5" s="16" t="n"/>
    </row>
    <row r="6">
      <c r="A6" s="16" t="inlineStr">
        <is>
          <t>Coop. Plantão Sul (exemplo)</t>
        </is>
      </c>
      <c r="B6" s="16" t="inlineStr">
        <is>
          <t>Cooperativa</t>
        </is>
      </c>
      <c r="C6" s="16" t="inlineStr">
        <is>
          <t>Dias corridos</t>
        </is>
      </c>
      <c r="D6" s="16" t="n">
        <v>60</v>
      </c>
      <c r="E6" s="16" t="n"/>
      <c r="F6" s="16" t="n"/>
      <c r="G6" s="17" t="n">
        <v>1200</v>
      </c>
      <c r="H6" s="16" t="n"/>
    </row>
    <row r="7">
      <c r="A7" s="16" t="inlineStr">
        <is>
          <t>UPA Centro (exemplo)</t>
        </is>
      </c>
      <c r="B7" s="16" t="inlineStr">
        <is>
          <t>RPA/autônomo</t>
        </is>
      </c>
      <c r="C7" s="16" t="inlineStr">
        <is>
          <t>Dia do mês</t>
        </is>
      </c>
      <c r="D7" s="16" t="n"/>
      <c r="E7" s="16" t="n">
        <v>10</v>
      </c>
      <c r="F7" s="16" t="n">
        <v>2</v>
      </c>
      <c r="G7" s="17" t="n">
        <v>1100</v>
      </c>
      <c r="H7" s="16" t="n"/>
    </row>
    <row r="8">
      <c r="A8" s="16" t="n"/>
      <c r="B8" s="16" t="n"/>
      <c r="C8" s="16" t="n"/>
      <c r="D8" s="16" t="n"/>
      <c r="E8" s="16" t="n"/>
      <c r="F8" s="16" t="n"/>
      <c r="G8" s="17" t="n"/>
      <c r="H8" s="16" t="n"/>
    </row>
    <row r="9">
      <c r="A9" s="16" t="n"/>
      <c r="B9" s="16" t="n"/>
      <c r="C9" s="16" t="n"/>
      <c r="D9" s="16" t="n"/>
      <c r="E9" s="16" t="n"/>
      <c r="F9" s="16" t="n"/>
      <c r="G9" s="17" t="n"/>
      <c r="H9" s="16" t="n"/>
    </row>
    <row r="10">
      <c r="A10" s="16" t="n"/>
      <c r="B10" s="16" t="n"/>
      <c r="C10" s="16" t="n"/>
      <c r="D10" s="16" t="n"/>
      <c r="E10" s="16" t="n"/>
      <c r="F10" s="16" t="n"/>
      <c r="G10" s="17" t="n"/>
      <c r="H10" s="16" t="n"/>
    </row>
    <row r="11">
      <c r="A11" s="16" t="n"/>
      <c r="B11" s="16" t="n"/>
      <c r="C11" s="16" t="n"/>
      <c r="D11" s="16" t="n"/>
      <c r="E11" s="16" t="n"/>
      <c r="F11" s="16" t="n"/>
      <c r="G11" s="17" t="n"/>
      <c r="H11" s="16" t="n"/>
    </row>
    <row r="12">
      <c r="A12" s="16" t="n"/>
      <c r="B12" s="16" t="n"/>
      <c r="C12" s="16" t="n"/>
      <c r="D12" s="16" t="n"/>
      <c r="E12" s="16" t="n"/>
      <c r="F12" s="16" t="n"/>
      <c r="G12" s="17" t="n"/>
      <c r="H12" s="16" t="n"/>
    </row>
    <row r="13">
      <c r="A13" s="16" t="n"/>
      <c r="B13" s="16" t="n"/>
      <c r="C13" s="16" t="n"/>
      <c r="D13" s="16" t="n"/>
      <c r="E13" s="16" t="n"/>
      <c r="F13" s="16" t="n"/>
      <c r="G13" s="17" t="n"/>
      <c r="H13" s="16" t="n"/>
    </row>
    <row r="14">
      <c r="A14" s="16" t="n"/>
      <c r="B14" s="16" t="n"/>
      <c r="C14" s="16" t="n"/>
      <c r="D14" s="16" t="n"/>
      <c r="E14" s="16" t="n"/>
      <c r="F14" s="16" t="n"/>
      <c r="G14" s="17" t="n"/>
      <c r="H14" s="16" t="n"/>
    </row>
    <row r="15">
      <c r="A15" s="16" t="n"/>
      <c r="B15" s="16" t="n"/>
      <c r="C15" s="16" t="n"/>
      <c r="D15" s="16" t="n"/>
      <c r="E15" s="16" t="n"/>
      <c r="F15" s="16" t="n"/>
      <c r="G15" s="17" t="n"/>
      <c r="H15" s="16" t="n"/>
    </row>
    <row r="16">
      <c r="A16" s="16" t="n"/>
      <c r="B16" s="16" t="n"/>
      <c r="C16" s="16" t="n"/>
      <c r="D16" s="16" t="n"/>
      <c r="E16" s="16" t="n"/>
      <c r="F16" s="16" t="n"/>
      <c r="G16" s="17" t="n"/>
      <c r="H16" s="16" t="n"/>
    </row>
    <row r="17">
      <c r="A17" s="16" t="n"/>
      <c r="B17" s="16" t="n"/>
      <c r="C17" s="16" t="n"/>
      <c r="D17" s="16" t="n"/>
      <c r="E17" s="16" t="n"/>
      <c r="F17" s="16" t="n"/>
      <c r="G17" s="17" t="n"/>
      <c r="H17" s="16" t="n"/>
    </row>
    <row r="18">
      <c r="A18" s="16" t="n"/>
      <c r="B18" s="16" t="n"/>
      <c r="C18" s="16" t="n"/>
      <c r="D18" s="16" t="n"/>
      <c r="E18" s="16" t="n"/>
      <c r="F18" s="16" t="n"/>
      <c r="G18" s="17" t="n"/>
      <c r="H18" s="16" t="n"/>
    </row>
    <row r="19">
      <c r="A19" s="16" t="n"/>
      <c r="B19" s="16" t="n"/>
      <c r="C19" s="16" t="n"/>
      <c r="D19" s="16" t="n"/>
      <c r="E19" s="16" t="n"/>
      <c r="F19" s="16" t="n"/>
      <c r="G19" s="17" t="n"/>
      <c r="H19" s="16" t="n"/>
    </row>
    <row r="20">
      <c r="A20" s="16" t="n"/>
      <c r="B20" s="16" t="n"/>
      <c r="C20" s="16" t="n"/>
      <c r="D20" s="16" t="n"/>
      <c r="E20" s="16" t="n"/>
      <c r="F20" s="16" t="n"/>
      <c r="G20" s="17" t="n"/>
      <c r="H20" s="16" t="n"/>
    </row>
    <row r="21">
      <c r="A21" s="16" t="n"/>
      <c r="B21" s="16" t="n"/>
      <c r="C21" s="16" t="n"/>
      <c r="D21" s="16" t="n"/>
      <c r="E21" s="16" t="n"/>
      <c r="F21" s="16" t="n"/>
      <c r="G21" s="17" t="n"/>
      <c r="H21" s="16" t="n"/>
    </row>
    <row r="22">
      <c r="A22" s="16" t="n"/>
      <c r="B22" s="16" t="n"/>
      <c r="C22" s="16" t="n"/>
      <c r="D22" s="16" t="n"/>
      <c r="E22" s="16" t="n"/>
      <c r="F22" s="16" t="n"/>
      <c r="G22" s="17" t="n"/>
      <c r="H22" s="16" t="n"/>
    </row>
    <row r="23">
      <c r="A23" s="16" t="n"/>
      <c r="B23" s="16" t="n"/>
      <c r="C23" s="16" t="n"/>
      <c r="D23" s="16" t="n"/>
      <c r="E23" s="16" t="n"/>
      <c r="F23" s="16" t="n"/>
      <c r="G23" s="17" t="n"/>
      <c r="H23" s="16" t="n"/>
    </row>
    <row r="24">
      <c r="A24" s="16" t="n"/>
      <c r="B24" s="16" t="n"/>
      <c r="C24" s="16" t="n"/>
      <c r="D24" s="16" t="n"/>
      <c r="E24" s="16" t="n"/>
      <c r="F24" s="16" t="n"/>
      <c r="G24" s="17" t="n"/>
      <c r="H24" s="16" t="n"/>
    </row>
    <row r="25">
      <c r="A25" s="16" t="n"/>
      <c r="B25" s="16" t="n"/>
      <c r="C25" s="16" t="n"/>
      <c r="D25" s="16" t="n"/>
      <c r="E25" s="16" t="n"/>
      <c r="F25" s="16" t="n"/>
      <c r="G25" s="17" t="n"/>
      <c r="H25" s="16" t="n"/>
    </row>
    <row r="26">
      <c r="A26" s="16" t="n"/>
      <c r="B26" s="16" t="n"/>
      <c r="C26" s="16" t="n"/>
      <c r="D26" s="16" t="n"/>
      <c r="E26" s="16" t="n"/>
      <c r="F26" s="16" t="n"/>
      <c r="G26" s="17" t="n"/>
      <c r="H26" s="16" t="n"/>
    </row>
    <row r="27">
      <c r="A27" s="16" t="n"/>
      <c r="B27" s="16" t="n"/>
      <c r="C27" s="16" t="n"/>
      <c r="D27" s="16" t="n"/>
      <c r="E27" s="16" t="n"/>
      <c r="F27" s="16" t="n"/>
      <c r="G27" s="17" t="n"/>
      <c r="H27" s="16" t="n"/>
    </row>
    <row r="28">
      <c r="A28" s="16" t="n"/>
      <c r="B28" s="16" t="n"/>
      <c r="C28" s="16" t="n"/>
      <c r="D28" s="16" t="n"/>
      <c r="E28" s="16" t="n"/>
      <c r="F28" s="16" t="n"/>
      <c r="G28" s="17" t="n"/>
      <c r="H28" s="16" t="n"/>
    </row>
    <row r="29">
      <c r="A29" s="16" t="n"/>
      <c r="B29" s="16" t="n"/>
      <c r="C29" s="16" t="n"/>
      <c r="D29" s="16" t="n"/>
      <c r="E29" s="16" t="n"/>
      <c r="F29" s="16" t="n"/>
      <c r="G29" s="17" t="n"/>
      <c r="H29" s="16" t="n"/>
    </row>
    <row r="30">
      <c r="A30" s="16" t="n"/>
      <c r="B30" s="16" t="n"/>
      <c r="C30" s="16" t="n"/>
      <c r="D30" s="16" t="n"/>
      <c r="E30" s="16" t="n"/>
      <c r="F30" s="16" t="n"/>
      <c r="G30" s="17" t="n"/>
      <c r="H30" s="16" t="n"/>
    </row>
    <row r="31">
      <c r="A31" s="16" t="n"/>
      <c r="B31" s="16" t="n"/>
      <c r="C31" s="16" t="n"/>
      <c r="D31" s="16" t="n"/>
      <c r="E31" s="16" t="n"/>
      <c r="F31" s="16" t="n"/>
      <c r="G31" s="17" t="n"/>
      <c r="H31" s="16" t="n"/>
    </row>
    <row r="32">
      <c r="A32" s="16" t="n"/>
      <c r="B32" s="16" t="n"/>
      <c r="C32" s="16" t="n"/>
      <c r="D32" s="16" t="n"/>
      <c r="E32" s="16" t="n"/>
      <c r="F32" s="16" t="n"/>
      <c r="G32" s="17" t="n"/>
      <c r="H32" s="16" t="n"/>
    </row>
    <row r="33">
      <c r="A33" s="16" t="n"/>
      <c r="B33" s="16" t="n"/>
      <c r="C33" s="16" t="n"/>
      <c r="D33" s="16" t="n"/>
      <c r="E33" s="16" t="n"/>
      <c r="F33" s="16" t="n"/>
      <c r="G33" s="17" t="n"/>
      <c r="H33" s="16" t="n"/>
    </row>
    <row r="34">
      <c r="A34" s="16" t="n"/>
      <c r="B34" s="16" t="n"/>
      <c r="C34" s="16" t="n"/>
      <c r="D34" s="16" t="n"/>
      <c r="E34" s="16" t="n"/>
      <c r="F34" s="16" t="n"/>
      <c r="G34" s="17" t="n"/>
      <c r="H34" s="16" t="n"/>
    </row>
    <row r="35">
      <c r="A35" s="16" t="n"/>
      <c r="B35" s="16" t="n"/>
      <c r="C35" s="16" t="n"/>
      <c r="D35" s="16" t="n"/>
      <c r="E35" s="16" t="n"/>
      <c r="F35" s="16" t="n"/>
      <c r="G35" s="17" t="n"/>
      <c r="H35" s="16" t="n"/>
    </row>
    <row r="36">
      <c r="A36" s="16" t="n"/>
      <c r="B36" s="16" t="n"/>
      <c r="C36" s="16" t="n"/>
      <c r="D36" s="16" t="n"/>
      <c r="E36" s="16" t="n"/>
      <c r="F36" s="16" t="n"/>
      <c r="G36" s="17" t="n"/>
      <c r="H36" s="16" t="n"/>
    </row>
    <row r="37">
      <c r="A37" s="16" t="n"/>
      <c r="B37" s="16" t="n"/>
      <c r="C37" s="16" t="n"/>
      <c r="D37" s="16" t="n"/>
      <c r="E37" s="16" t="n"/>
      <c r="F37" s="16" t="n"/>
      <c r="G37" s="17" t="n"/>
      <c r="H37" s="16" t="n"/>
    </row>
    <row r="38">
      <c r="A38" s="16" t="n"/>
      <c r="B38" s="16" t="n"/>
      <c r="C38" s="16" t="n"/>
      <c r="D38" s="16" t="n"/>
      <c r="E38" s="16" t="n"/>
      <c r="F38" s="16" t="n"/>
      <c r="G38" s="17" t="n"/>
      <c r="H38" s="16" t="n"/>
    </row>
    <row r="39">
      <c r="A39" s="16" t="n"/>
      <c r="B39" s="16" t="n"/>
      <c r="C39" s="16" t="n"/>
      <c r="D39" s="16" t="n"/>
      <c r="E39" s="16" t="n"/>
      <c r="F39" s="16" t="n"/>
      <c r="G39" s="17" t="n"/>
      <c r="H39" s="16" t="n"/>
    </row>
    <row r="40">
      <c r="A40" s="16" t="n"/>
      <c r="B40" s="16" t="n"/>
      <c r="C40" s="16" t="n"/>
      <c r="D40" s="16" t="n"/>
      <c r="E40" s="16" t="n"/>
      <c r="F40" s="16" t="n"/>
      <c r="G40" s="17" t="n"/>
      <c r="H40" s="16" t="n"/>
    </row>
    <row r="41">
      <c r="A41" s="16" t="n"/>
      <c r="B41" s="16" t="n"/>
      <c r="C41" s="16" t="n"/>
      <c r="D41" s="16" t="n"/>
      <c r="E41" s="16" t="n"/>
      <c r="F41" s="16" t="n"/>
      <c r="G41" s="17" t="n"/>
      <c r="H41" s="16" t="n"/>
    </row>
    <row r="42">
      <c r="A42" s="16" t="n"/>
      <c r="B42" s="16" t="n"/>
      <c r="C42" s="16" t="n"/>
      <c r="D42" s="16" t="n"/>
      <c r="E42" s="16" t="n"/>
      <c r="F42" s="16" t="n"/>
      <c r="G42" s="17" t="n"/>
      <c r="H42" s="16" t="n"/>
    </row>
    <row r="43">
      <c r="A43" s="16" t="n"/>
      <c r="B43" s="16" t="n"/>
      <c r="C43" s="16" t="n"/>
      <c r="D43" s="16" t="n"/>
      <c r="E43" s="16" t="n"/>
      <c r="F43" s="16" t="n"/>
      <c r="G43" s="17" t="n"/>
      <c r="H43" s="16" t="n"/>
    </row>
    <row r="44">
      <c r="A44" s="16" t="n"/>
      <c r="B44" s="16" t="n"/>
      <c r="C44" s="16" t="n"/>
      <c r="D44" s="16" t="n"/>
      <c r="E44" s="16" t="n"/>
      <c r="F44" s="16" t="n"/>
      <c r="G44" s="17" t="n"/>
      <c r="H44" s="16" t="n"/>
    </row>
    <row r="45">
      <c r="A45" s="16" t="n"/>
      <c r="B45" s="16" t="n"/>
      <c r="C45" s="16" t="n"/>
      <c r="D45" s="16" t="n"/>
      <c r="E45" s="16" t="n"/>
      <c r="F45" s="16" t="n"/>
      <c r="G45" s="17" t="n"/>
      <c r="H45" s="16" t="n"/>
    </row>
    <row r="46">
      <c r="A46" s="16" t="n"/>
      <c r="B46" s="16" t="n"/>
      <c r="C46" s="16" t="n"/>
      <c r="D46" s="16" t="n"/>
      <c r="E46" s="16" t="n"/>
      <c r="F46" s="16" t="n"/>
      <c r="G46" s="17" t="n"/>
      <c r="H46" s="16" t="n"/>
    </row>
    <row r="47">
      <c r="A47" s="16" t="n"/>
      <c r="B47" s="16" t="n"/>
      <c r="C47" s="16" t="n"/>
      <c r="D47" s="16" t="n"/>
      <c r="E47" s="16" t="n"/>
      <c r="F47" s="16" t="n"/>
      <c r="G47" s="17" t="n"/>
      <c r="H47" s="16" t="n"/>
    </row>
    <row r="48">
      <c r="A48" s="16" t="n"/>
      <c r="B48" s="16" t="n"/>
      <c r="C48" s="16" t="n"/>
      <c r="D48" s="16" t="n"/>
      <c r="E48" s="16" t="n"/>
      <c r="F48" s="16" t="n"/>
      <c r="G48" s="17" t="n"/>
      <c r="H48" s="16" t="n"/>
    </row>
    <row r="49">
      <c r="A49" s="16" t="n"/>
      <c r="B49" s="16" t="n"/>
      <c r="C49" s="16" t="n"/>
      <c r="D49" s="16" t="n"/>
      <c r="E49" s="16" t="n"/>
      <c r="F49" s="16" t="n"/>
      <c r="G49" s="17" t="n"/>
      <c r="H49" s="16" t="n"/>
    </row>
    <row r="50">
      <c r="A50" s="16" t="n"/>
      <c r="B50" s="16" t="n"/>
      <c r="C50" s="16" t="n"/>
      <c r="D50" s="16" t="n"/>
      <c r="E50" s="16" t="n"/>
      <c r="F50" s="16" t="n"/>
      <c r="G50" s="17" t="n"/>
      <c r="H50" s="16" t="n"/>
    </row>
    <row r="51">
      <c r="A51" s="16" t="n"/>
      <c r="B51" s="16" t="n"/>
      <c r="C51" s="16" t="n"/>
      <c r="D51" s="16" t="n"/>
      <c r="E51" s="16" t="n"/>
      <c r="F51" s="16" t="n"/>
      <c r="G51" s="17" t="n"/>
      <c r="H51" s="16" t="n"/>
    </row>
    <row r="52">
      <c r="A52" s="16" t="n"/>
      <c r="B52" s="16" t="n"/>
      <c r="C52" s="16" t="n"/>
      <c r="D52" s="16" t="n"/>
      <c r="E52" s="16" t="n"/>
      <c r="F52" s="16" t="n"/>
      <c r="G52" s="17" t="n"/>
      <c r="H52" s="16" t="n"/>
    </row>
    <row r="53">
      <c r="A53" s="16" t="n"/>
      <c r="B53" s="16" t="n"/>
      <c r="C53" s="16" t="n"/>
      <c r="D53" s="16" t="n"/>
      <c r="E53" s="16" t="n"/>
      <c r="F53" s="16" t="n"/>
      <c r="G53" s="17" t="n"/>
      <c r="H53" s="16" t="n"/>
    </row>
    <row r="54">
      <c r="A54" s="16" t="n"/>
      <c r="B54" s="16" t="n"/>
      <c r="C54" s="16" t="n"/>
      <c r="D54" s="16" t="n"/>
      <c r="E54" s="16" t="n"/>
      <c r="F54" s="16" t="n"/>
      <c r="G54" s="17" t="n"/>
      <c r="H54" s="16" t="n"/>
    </row>
  </sheetData>
  <dataValidations count="5">
    <dataValidation sqref="B5:B54" showDropDown="0" showInputMessage="0" showErrorMessage="0" allowBlank="1" type="list">
      <formula1>"PJ,RPA/autônomo,Cooperativa,CLT,Particular"</formula1>
    </dataValidation>
    <dataValidation sqref="C5:C54" showDropDown="0" showInputMessage="0" showErrorMessage="0" allowBlank="1" type="list">
      <formula1>"Dias corridos,Dia do mês"</formula1>
    </dataValidation>
    <dataValidation sqref="D5:D54 F5:F54" showDropDown="0" showInputMessage="0" showErrorMessage="0" allowBlank="1" type="whole" operator="between">
      <formula1>0</formula1>
      <formula2>365</formula2>
    </dataValidation>
    <dataValidation sqref="E5:E54" showDropDown="0" showInputMessage="0" showErrorMessage="0" allowBlank="1" type="whole" operator="between">
      <formula1>1</formula1>
      <formula2>31</formula2>
    </dataValidation>
    <dataValidation sqref="D5:D54 F5:F54" showDropDown="0" showInputMessage="0" showErrorMessage="0" allowBlank="1" type="whole" operator="between">
      <formula1>0</formula1>
      <formula2>365</formula2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0F5A4E"/>
    <outlinePr summaryBelow="1" summaryRight="1"/>
    <pageSetUpPr/>
  </sheetPr>
  <dimension ref="A1:P5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7" customWidth="1" min="4" max="4"/>
    <col width="30" customWidth="1" min="5" max="5"/>
    <col width="14" customWidth="1" min="6" max="6"/>
    <col width="13" customWidth="1" min="7" max="7"/>
    <col width="14" customWidth="1" min="8" max="8"/>
    <col width="13" customWidth="1" min="9" max="9"/>
    <col width="14" customWidth="1" min="10" max="10"/>
    <col width="14" customWidth="1" min="11" max="11"/>
    <col width="9" customWidth="1" min="12" max="12"/>
    <col width="34" customWidth="1" min="13" max="13"/>
    <col hidden="1" outlineLevel="1" width="13" customWidth="1" min="14" max="14"/>
    <col hidden="1" outlineLevel="1" width="13" customWidth="1" min="15" max="15"/>
    <col hidden="1" outlineLevel="1" width="12" customWidth="1" min="16" max="16"/>
  </cols>
  <sheetData>
    <row r="1" ht="26" customHeight="1">
      <c r="A1" s="1" t="inlineStr">
        <is>
          <t>Plantões</t>
        </is>
      </c>
    </row>
    <row r="2">
      <c r="A2" s="2" t="inlineStr">
        <is>
          <t>Amarelo: preencha. Branco: calculado. Situação compara a previsão com a data de hoje.</t>
        </is>
      </c>
    </row>
    <row r="4" ht="32" customHeight="1">
      <c r="A4" s="8" t="inlineStr">
        <is>
          <t>Data</t>
        </is>
      </c>
      <c r="B4" s="8" t="inlineStr">
        <is>
          <t>Início</t>
        </is>
      </c>
      <c r="C4" s="8" t="inlineStr">
        <is>
          <t>Fim</t>
        </is>
      </c>
      <c r="D4" s="8" t="inlineStr">
        <is>
          <t>Horas</t>
        </is>
      </c>
      <c r="E4" s="8" t="inlineStr">
        <is>
          <t>Fonte pagadora</t>
        </is>
      </c>
      <c r="F4" s="8" t="inlineStr">
        <is>
          <t>Como recebe</t>
        </is>
      </c>
      <c r="G4" s="8" t="inlineStr">
        <is>
          <t>Valor (R$)</t>
        </is>
      </c>
      <c r="H4" s="8" t="inlineStr">
        <is>
          <t>Previsão de pagamento</t>
        </is>
      </c>
      <c r="I4" s="8" t="inlineStr">
        <is>
          <t>Recebido em</t>
        </is>
      </c>
      <c r="J4" s="8" t="inlineStr">
        <is>
          <t>Valor recebido (R$)</t>
        </is>
      </c>
      <c r="K4" s="8" t="inlineStr">
        <is>
          <t>Situação</t>
        </is>
      </c>
      <c r="L4" s="8" t="inlineStr">
        <is>
          <t>Dias de atraso</t>
        </is>
      </c>
      <c r="M4" s="8" t="inlineStr">
        <is>
          <t>Observações</t>
        </is>
      </c>
      <c r="N4" s="8" t="inlineStr">
        <is>
          <t>Recebido (cálculo)</t>
        </is>
      </c>
      <c r="O4" s="8" t="inlineStr">
        <is>
          <t>Em aberto (cálculo)</t>
        </is>
      </c>
      <c r="P4" s="8" t="inlineStr">
        <is>
          <t>Atraso no pagamento (dias)</t>
        </is>
      </c>
    </row>
    <row r="5">
      <c r="A5" s="18" t="n">
        <v>46237</v>
      </c>
      <c r="B5" s="19" t="n">
        <v>0.7916666666666666</v>
      </c>
      <c r="C5" s="19" t="n">
        <v>0.2916666666666667</v>
      </c>
      <c r="D5" s="10">
        <f>IF(OR(B5="",C5=""),"",IF(MOD(C5-B5,1)=0,24,MOD(C5-B5,1)*24))</f>
        <v/>
      </c>
      <c r="E5" s="16" t="inlineStr">
        <is>
          <t>Hospital Santa Clara (exemplo)</t>
        </is>
      </c>
      <c r="F5" s="9">
        <f>IF(E5="","",IFERROR(INDEX(Fontes!$B$5:$B$54,MATCH(E5,Fontes!$A$5:$A$54,0)),"fonte não cadastrada"))</f>
        <v/>
      </c>
      <c r="G5" s="17" t="n">
        <v>1400</v>
      </c>
      <c r="H5" s="20">
        <f>IF(OR(A5="",E5=""),"",IFERROR(IF(INDEX(Fontes!$C$5:$C$54,MATCH(E5,Fontes!$A$5:$A$54,0))="Dias corridos",A5+INDEX(Fontes!$D$5:$D$54,MATCH(E5,Fontes!$A$5:$A$54,0)),DATE(YEAR(A5),MONTH(A5)+INDEX(Fontes!$F$5:$F$54,MATCH(E5,Fontes!$A$5:$A$54,0)),MIN(INDEX(Fontes!$E$5:$E$54,MATCH(E5,Fontes!$A$5:$A$54,0)),DAY(EOMONTH(DATE(YEAR(A5),MONTH(A5)+INDEX(Fontes!$F$5:$F$54,MATCH(E5,Fontes!$A$5:$A$54,0)),1),0))))),""))</f>
        <v/>
      </c>
      <c r="I5" s="18" t="n">
        <v>46286</v>
      </c>
      <c r="J5" s="17" t="n"/>
      <c r="K5" s="9">
        <f>IF(A5="","",IF(I5&lt;&gt;"",IF(AND(J5&lt;&gt;"",J5&lt;G5),"Pago parcial","Pago"),IF(H5="","Sem previsão",IF(TODAY()&gt;H5,"Atrasado","A receber"))))</f>
        <v/>
      </c>
      <c r="L5" s="10">
        <f>IF(K5="Atrasado",TODAY()-H5,"")</f>
        <v/>
      </c>
      <c r="M5" s="16" t="n"/>
      <c r="N5" s="21">
        <f>IF(A5="",0,IF(K5="Pago",IF(J5="",G5,J5),IF(K5="Pago parcial",J5,0)))</f>
        <v/>
      </c>
      <c r="O5" s="21">
        <f>IF(A5="",0,IF(K5="Pago",0,G5-N5))</f>
        <v/>
      </c>
      <c r="P5" s="22">
        <f>IF(AND(I5&lt;&gt;"",H5&lt;&gt;""),I5-H5,"")</f>
        <v/>
      </c>
    </row>
    <row r="6">
      <c r="A6" s="18" t="n">
        <v>46249</v>
      </c>
      <c r="B6" s="19" t="n">
        <v>0.2916666666666667</v>
      </c>
      <c r="C6" s="19" t="n">
        <v>0.2916666666666667</v>
      </c>
      <c r="D6" s="10">
        <f>IF(OR(B6="",C6=""),"",IF(MOD(C6-B6,1)=0,24,MOD(C6-B6,1)*24))</f>
        <v/>
      </c>
      <c r="E6" s="16" t="inlineStr">
        <is>
          <t>Coop. Plantão Sul (exemplo)</t>
        </is>
      </c>
      <c r="F6" s="9">
        <f>IF(E6="","",IFERROR(INDEX(Fontes!$B$5:$B$54,MATCH(E6,Fontes!$A$5:$A$54,0)),"fonte não cadastrada"))</f>
        <v/>
      </c>
      <c r="G6" s="17" t="n">
        <v>2400</v>
      </c>
      <c r="H6" s="20">
        <f>IF(OR(A6="",E6=""),"",IFERROR(IF(INDEX(Fontes!$C$5:$C$54,MATCH(E6,Fontes!$A$5:$A$54,0))="Dias corridos",A6+INDEX(Fontes!$D$5:$D$54,MATCH(E6,Fontes!$A$5:$A$54,0)),DATE(YEAR(A6),MONTH(A6)+INDEX(Fontes!$F$5:$F$54,MATCH(E6,Fontes!$A$5:$A$54,0)),MIN(INDEX(Fontes!$E$5:$E$54,MATCH(E6,Fontes!$A$5:$A$54,0)),DAY(EOMONTH(DATE(YEAR(A6),MONTH(A6)+INDEX(Fontes!$F$5:$F$54,MATCH(E6,Fontes!$A$5:$A$54,0)),1),0))))),""))</f>
        <v/>
      </c>
      <c r="I6" s="18" t="n"/>
      <c r="J6" s="17" t="n"/>
      <c r="K6" s="9">
        <f>IF(A6="","",IF(I6&lt;&gt;"",IF(AND(J6&lt;&gt;"",J6&lt;G6),"Pago parcial","Pago"),IF(H6="","Sem previsão",IF(TODAY()&gt;H6,"Atrasado","A receber"))))</f>
        <v/>
      </c>
      <c r="L6" s="10">
        <f>IF(K6="Atrasado",TODAY()-H6,"")</f>
        <v/>
      </c>
      <c r="M6" s="16" t="n"/>
      <c r="N6" s="21">
        <f>IF(A6="",0,IF(K6="Pago",IF(J6="",G6,J6),IF(K6="Pago parcial",J6,0)))</f>
        <v/>
      </c>
      <c r="O6" s="21">
        <f>IF(A6="",0,IF(K6="Pago",0,G6-N6))</f>
        <v/>
      </c>
      <c r="P6" s="22">
        <f>IF(AND(I6&lt;&gt;"",H6&lt;&gt;""),I6-H6,"")</f>
        <v/>
      </c>
    </row>
    <row r="7">
      <c r="A7" s="18" t="n">
        <v>46240</v>
      </c>
      <c r="B7" s="19" t="n">
        <v>0.7916666666666666</v>
      </c>
      <c r="C7" s="19" t="n">
        <v>0.2916666666666667</v>
      </c>
      <c r="D7" s="10">
        <f>IF(OR(B7="",C7=""),"",IF(MOD(C7-B7,1)=0,24,MOD(C7-B7,1)*24))</f>
        <v/>
      </c>
      <c r="E7" s="16" t="inlineStr">
        <is>
          <t>UPA Centro (exemplo)</t>
        </is>
      </c>
      <c r="F7" s="9">
        <f>IF(E7="","",IFERROR(INDEX(Fontes!$B$5:$B$54,MATCH(E7,Fontes!$A$5:$A$54,0)),"fonte não cadastrada"))</f>
        <v/>
      </c>
      <c r="G7" s="17" t="n">
        <v>1100</v>
      </c>
      <c r="H7" s="20">
        <f>IF(OR(A7="",E7=""),"",IFERROR(IF(INDEX(Fontes!$C$5:$C$54,MATCH(E7,Fontes!$A$5:$A$54,0))="Dias corridos",A7+INDEX(Fontes!$D$5:$D$54,MATCH(E7,Fontes!$A$5:$A$54,0)),DATE(YEAR(A7),MONTH(A7)+INDEX(Fontes!$F$5:$F$54,MATCH(E7,Fontes!$A$5:$A$54,0)),MIN(INDEX(Fontes!$E$5:$E$54,MATCH(E7,Fontes!$A$5:$A$54,0)),DAY(EOMONTH(DATE(YEAR(A7),MONTH(A7)+INDEX(Fontes!$F$5:$F$54,MATCH(E7,Fontes!$A$5:$A$54,0)),1),0))))),""))</f>
        <v/>
      </c>
      <c r="I7" s="18" t="n">
        <v>46309</v>
      </c>
      <c r="J7" s="17" t="n">
        <v>950</v>
      </c>
      <c r="K7" s="9">
        <f>IF(A7="","",IF(I7&lt;&gt;"",IF(AND(J7&lt;&gt;"",J7&lt;G7),"Pago parcial","Pago"),IF(H7="","Sem previsão",IF(TODAY()&gt;H7,"Atrasado","A receber"))))</f>
        <v/>
      </c>
      <c r="L7" s="10">
        <f>IF(K7="Atrasado",TODAY()-H7,"")</f>
        <v/>
      </c>
      <c r="M7" s="16" t="n"/>
      <c r="N7" s="21">
        <f>IF(A7="",0,IF(K7="Pago",IF(J7="",G7,J7),IF(K7="Pago parcial",J7,0)))</f>
        <v/>
      </c>
      <c r="O7" s="21">
        <f>IF(A7="",0,IF(K7="Pago",0,G7-N7))</f>
        <v/>
      </c>
      <c r="P7" s="22">
        <f>IF(AND(I7&lt;&gt;"",H7&lt;&gt;""),I7-H7,"")</f>
        <v/>
      </c>
    </row>
    <row r="8">
      <c r="A8" s="18" t="n">
        <v>46307</v>
      </c>
      <c r="B8" s="19" t="n">
        <v>0.7916666666666666</v>
      </c>
      <c r="C8" s="19" t="n">
        <v>0.2916666666666667</v>
      </c>
      <c r="D8" s="10">
        <f>IF(OR(B8="",C8=""),"",IF(MOD(C8-B8,1)=0,24,MOD(C8-B8,1)*24))</f>
        <v/>
      </c>
      <c r="E8" s="16" t="inlineStr">
        <is>
          <t>Hospital Santa Clara (exemplo)</t>
        </is>
      </c>
      <c r="F8" s="9">
        <f>IF(E8="","",IFERROR(INDEX(Fontes!$B$5:$B$54,MATCH(E8,Fontes!$A$5:$A$54,0)),"fonte não cadastrada"))</f>
        <v/>
      </c>
      <c r="G8" s="17" t="n">
        <v>1400</v>
      </c>
      <c r="H8" s="20">
        <f>IF(OR(A8="",E8=""),"",IFERROR(IF(INDEX(Fontes!$C$5:$C$54,MATCH(E8,Fontes!$A$5:$A$54,0))="Dias corridos",A8+INDEX(Fontes!$D$5:$D$54,MATCH(E8,Fontes!$A$5:$A$54,0)),DATE(YEAR(A8),MONTH(A8)+INDEX(Fontes!$F$5:$F$54,MATCH(E8,Fontes!$A$5:$A$54,0)),MIN(INDEX(Fontes!$E$5:$E$54,MATCH(E8,Fontes!$A$5:$A$54,0)),DAY(EOMONTH(DATE(YEAR(A8),MONTH(A8)+INDEX(Fontes!$F$5:$F$54,MATCH(E8,Fontes!$A$5:$A$54,0)),1),0))))),""))</f>
        <v/>
      </c>
      <c r="I8" s="18" t="n"/>
      <c r="J8" s="17" t="n"/>
      <c r="K8" s="9">
        <f>IF(A8="","",IF(I8&lt;&gt;"",IF(AND(J8&lt;&gt;"",J8&lt;G8),"Pago parcial","Pago"),IF(H8="","Sem previsão",IF(TODAY()&gt;H8,"Atrasado","A receber"))))</f>
        <v/>
      </c>
      <c r="L8" s="10">
        <f>IF(K8="Atrasado",TODAY()-H8,"")</f>
        <v/>
      </c>
      <c r="M8" s="16" t="n"/>
      <c r="N8" s="21">
        <f>IF(A8="",0,IF(K8="Pago",IF(J8="",G8,J8),IF(K8="Pago parcial",J8,0)))</f>
        <v/>
      </c>
      <c r="O8" s="21">
        <f>IF(A8="",0,IF(K8="Pago",0,G8-N8))</f>
        <v/>
      </c>
      <c r="P8" s="22">
        <f>IF(AND(I8&lt;&gt;"",H8&lt;&gt;""),I8-H8,"")</f>
        <v/>
      </c>
    </row>
    <row r="9">
      <c r="A9" s="18" t="n"/>
      <c r="B9" s="19" t="n"/>
      <c r="C9" s="19" t="n"/>
      <c r="D9" s="10">
        <f>IF(OR(B9="",C9=""),"",IF(MOD(C9-B9,1)=0,24,MOD(C9-B9,1)*24))</f>
        <v/>
      </c>
      <c r="E9" s="16" t="n"/>
      <c r="F9" s="9">
        <f>IF(E9="","",IFERROR(INDEX(Fontes!$B$5:$B$54,MATCH(E9,Fontes!$A$5:$A$54,0)),"fonte não cadastrada"))</f>
        <v/>
      </c>
      <c r="G9" s="17" t="n"/>
      <c r="H9" s="20">
        <f>IF(OR(A9="",E9=""),"",IFERROR(IF(INDEX(Fontes!$C$5:$C$54,MATCH(E9,Fontes!$A$5:$A$54,0))="Dias corridos",A9+INDEX(Fontes!$D$5:$D$54,MATCH(E9,Fontes!$A$5:$A$54,0)),DATE(YEAR(A9),MONTH(A9)+INDEX(Fontes!$F$5:$F$54,MATCH(E9,Fontes!$A$5:$A$54,0)),MIN(INDEX(Fontes!$E$5:$E$54,MATCH(E9,Fontes!$A$5:$A$54,0)),DAY(EOMONTH(DATE(YEAR(A9),MONTH(A9)+INDEX(Fontes!$F$5:$F$54,MATCH(E9,Fontes!$A$5:$A$54,0)),1),0))))),""))</f>
        <v/>
      </c>
      <c r="I9" s="18" t="n"/>
      <c r="J9" s="17" t="n"/>
      <c r="K9" s="9">
        <f>IF(A9="","",IF(I9&lt;&gt;"",IF(AND(J9&lt;&gt;"",J9&lt;G9),"Pago parcial","Pago"),IF(H9="","Sem previsão",IF(TODAY()&gt;H9,"Atrasado","A receber"))))</f>
        <v/>
      </c>
      <c r="L9" s="10">
        <f>IF(K9="Atrasado",TODAY()-H9,"")</f>
        <v/>
      </c>
      <c r="M9" s="16" t="n"/>
      <c r="N9" s="21">
        <f>IF(A9="",0,IF(K9="Pago",IF(J9="",G9,J9),IF(K9="Pago parcial",J9,0)))</f>
        <v/>
      </c>
      <c r="O9" s="21">
        <f>IF(A9="",0,IF(K9="Pago",0,G9-N9))</f>
        <v/>
      </c>
      <c r="P9" s="22">
        <f>IF(AND(I9&lt;&gt;"",H9&lt;&gt;""),I9-H9,"")</f>
        <v/>
      </c>
    </row>
    <row r="10">
      <c r="A10" s="18" t="n"/>
      <c r="B10" s="19" t="n"/>
      <c r="C10" s="19" t="n"/>
      <c r="D10" s="10">
        <f>IF(OR(B10="",C10=""),"",IF(MOD(C10-B10,1)=0,24,MOD(C10-B10,1)*24))</f>
        <v/>
      </c>
      <c r="E10" s="16" t="n"/>
      <c r="F10" s="9">
        <f>IF(E10="","",IFERROR(INDEX(Fontes!$B$5:$B$54,MATCH(E10,Fontes!$A$5:$A$54,0)),"fonte não cadastrada"))</f>
        <v/>
      </c>
      <c r="G10" s="17" t="n"/>
      <c r="H10" s="20">
        <f>IF(OR(A10="",E10=""),"",IFERROR(IF(INDEX(Fontes!$C$5:$C$54,MATCH(E10,Fontes!$A$5:$A$54,0))="Dias corridos",A10+INDEX(Fontes!$D$5:$D$54,MATCH(E10,Fontes!$A$5:$A$54,0)),DATE(YEAR(A10),MONTH(A10)+INDEX(Fontes!$F$5:$F$54,MATCH(E10,Fontes!$A$5:$A$54,0)),MIN(INDEX(Fontes!$E$5:$E$54,MATCH(E10,Fontes!$A$5:$A$54,0)),DAY(EOMONTH(DATE(YEAR(A10),MONTH(A10)+INDEX(Fontes!$F$5:$F$54,MATCH(E10,Fontes!$A$5:$A$54,0)),1),0))))),""))</f>
        <v/>
      </c>
      <c r="I10" s="18" t="n"/>
      <c r="J10" s="17" t="n"/>
      <c r="K10" s="9">
        <f>IF(A10="","",IF(I10&lt;&gt;"",IF(AND(J10&lt;&gt;"",J10&lt;G10),"Pago parcial","Pago"),IF(H10="","Sem previsão",IF(TODAY()&gt;H10,"Atrasado","A receber"))))</f>
        <v/>
      </c>
      <c r="L10" s="10">
        <f>IF(K10="Atrasado",TODAY()-H10,"")</f>
        <v/>
      </c>
      <c r="M10" s="16" t="n"/>
      <c r="N10" s="21">
        <f>IF(A10="",0,IF(K10="Pago",IF(J10="",G10,J10),IF(K10="Pago parcial",J10,0)))</f>
        <v/>
      </c>
      <c r="O10" s="21">
        <f>IF(A10="",0,IF(K10="Pago",0,G10-N10))</f>
        <v/>
      </c>
      <c r="P10" s="22">
        <f>IF(AND(I10&lt;&gt;"",H10&lt;&gt;""),I10-H10,"")</f>
        <v/>
      </c>
    </row>
    <row r="11">
      <c r="A11" s="18" t="n"/>
      <c r="B11" s="19" t="n"/>
      <c r="C11" s="19" t="n"/>
      <c r="D11" s="10">
        <f>IF(OR(B11="",C11=""),"",IF(MOD(C11-B11,1)=0,24,MOD(C11-B11,1)*24))</f>
        <v/>
      </c>
      <c r="E11" s="16" t="n"/>
      <c r="F11" s="9">
        <f>IF(E11="","",IFERROR(INDEX(Fontes!$B$5:$B$54,MATCH(E11,Fontes!$A$5:$A$54,0)),"fonte não cadastrada"))</f>
        <v/>
      </c>
      <c r="G11" s="17" t="n"/>
      <c r="H11" s="20">
        <f>IF(OR(A11="",E11=""),"",IFERROR(IF(INDEX(Fontes!$C$5:$C$54,MATCH(E11,Fontes!$A$5:$A$54,0))="Dias corridos",A11+INDEX(Fontes!$D$5:$D$54,MATCH(E11,Fontes!$A$5:$A$54,0)),DATE(YEAR(A11),MONTH(A11)+INDEX(Fontes!$F$5:$F$54,MATCH(E11,Fontes!$A$5:$A$54,0)),MIN(INDEX(Fontes!$E$5:$E$54,MATCH(E11,Fontes!$A$5:$A$54,0)),DAY(EOMONTH(DATE(YEAR(A11),MONTH(A11)+INDEX(Fontes!$F$5:$F$54,MATCH(E11,Fontes!$A$5:$A$54,0)),1),0))))),""))</f>
        <v/>
      </c>
      <c r="I11" s="18" t="n"/>
      <c r="J11" s="17" t="n"/>
      <c r="K11" s="9">
        <f>IF(A11="","",IF(I11&lt;&gt;"",IF(AND(J11&lt;&gt;"",J11&lt;G11),"Pago parcial","Pago"),IF(H11="","Sem previsão",IF(TODAY()&gt;H11,"Atrasado","A receber"))))</f>
        <v/>
      </c>
      <c r="L11" s="10">
        <f>IF(K11="Atrasado",TODAY()-H11,"")</f>
        <v/>
      </c>
      <c r="M11" s="16" t="n"/>
      <c r="N11" s="21">
        <f>IF(A11="",0,IF(K11="Pago",IF(J11="",G11,J11),IF(K11="Pago parcial",J11,0)))</f>
        <v/>
      </c>
      <c r="O11" s="21">
        <f>IF(A11="",0,IF(K11="Pago",0,G11-N11))</f>
        <v/>
      </c>
      <c r="P11" s="22">
        <f>IF(AND(I11&lt;&gt;"",H11&lt;&gt;""),I11-H11,"")</f>
        <v/>
      </c>
    </row>
    <row r="12">
      <c r="A12" s="18" t="n"/>
      <c r="B12" s="19" t="n"/>
      <c r="C12" s="19" t="n"/>
      <c r="D12" s="10">
        <f>IF(OR(B12="",C12=""),"",IF(MOD(C12-B12,1)=0,24,MOD(C12-B12,1)*24))</f>
        <v/>
      </c>
      <c r="E12" s="16" t="n"/>
      <c r="F12" s="9">
        <f>IF(E12="","",IFERROR(INDEX(Fontes!$B$5:$B$54,MATCH(E12,Fontes!$A$5:$A$54,0)),"fonte não cadastrada"))</f>
        <v/>
      </c>
      <c r="G12" s="17" t="n"/>
      <c r="H12" s="20">
        <f>IF(OR(A12="",E12=""),"",IFERROR(IF(INDEX(Fontes!$C$5:$C$54,MATCH(E12,Fontes!$A$5:$A$54,0))="Dias corridos",A12+INDEX(Fontes!$D$5:$D$54,MATCH(E12,Fontes!$A$5:$A$54,0)),DATE(YEAR(A12),MONTH(A12)+INDEX(Fontes!$F$5:$F$54,MATCH(E12,Fontes!$A$5:$A$54,0)),MIN(INDEX(Fontes!$E$5:$E$54,MATCH(E12,Fontes!$A$5:$A$54,0)),DAY(EOMONTH(DATE(YEAR(A12),MONTH(A12)+INDEX(Fontes!$F$5:$F$54,MATCH(E12,Fontes!$A$5:$A$54,0)),1),0))))),""))</f>
        <v/>
      </c>
      <c r="I12" s="18" t="n"/>
      <c r="J12" s="17" t="n"/>
      <c r="K12" s="9">
        <f>IF(A12="","",IF(I12&lt;&gt;"",IF(AND(J12&lt;&gt;"",J12&lt;G12),"Pago parcial","Pago"),IF(H12="","Sem previsão",IF(TODAY()&gt;H12,"Atrasado","A receber"))))</f>
        <v/>
      </c>
      <c r="L12" s="10">
        <f>IF(K12="Atrasado",TODAY()-H12,"")</f>
        <v/>
      </c>
      <c r="M12" s="16" t="n"/>
      <c r="N12" s="21">
        <f>IF(A12="",0,IF(K12="Pago",IF(J12="",G12,J12),IF(K12="Pago parcial",J12,0)))</f>
        <v/>
      </c>
      <c r="O12" s="21">
        <f>IF(A12="",0,IF(K12="Pago",0,G12-N12))</f>
        <v/>
      </c>
      <c r="P12" s="22">
        <f>IF(AND(I12&lt;&gt;"",H12&lt;&gt;""),I12-H12,"")</f>
        <v/>
      </c>
    </row>
    <row r="13">
      <c r="A13" s="18" t="n"/>
      <c r="B13" s="19" t="n"/>
      <c r="C13" s="19" t="n"/>
      <c r="D13" s="10">
        <f>IF(OR(B13="",C13=""),"",IF(MOD(C13-B13,1)=0,24,MOD(C13-B13,1)*24))</f>
        <v/>
      </c>
      <c r="E13" s="16" t="n"/>
      <c r="F13" s="9">
        <f>IF(E13="","",IFERROR(INDEX(Fontes!$B$5:$B$54,MATCH(E13,Fontes!$A$5:$A$54,0)),"fonte não cadastrada"))</f>
        <v/>
      </c>
      <c r="G13" s="17" t="n"/>
      <c r="H13" s="20">
        <f>IF(OR(A13="",E13=""),"",IFERROR(IF(INDEX(Fontes!$C$5:$C$54,MATCH(E13,Fontes!$A$5:$A$54,0))="Dias corridos",A13+INDEX(Fontes!$D$5:$D$54,MATCH(E13,Fontes!$A$5:$A$54,0)),DATE(YEAR(A13),MONTH(A13)+INDEX(Fontes!$F$5:$F$54,MATCH(E13,Fontes!$A$5:$A$54,0)),MIN(INDEX(Fontes!$E$5:$E$54,MATCH(E13,Fontes!$A$5:$A$54,0)),DAY(EOMONTH(DATE(YEAR(A13),MONTH(A13)+INDEX(Fontes!$F$5:$F$54,MATCH(E13,Fontes!$A$5:$A$54,0)),1),0))))),""))</f>
        <v/>
      </c>
      <c r="I13" s="18" t="n"/>
      <c r="J13" s="17" t="n"/>
      <c r="K13" s="9">
        <f>IF(A13="","",IF(I13&lt;&gt;"",IF(AND(J13&lt;&gt;"",J13&lt;G13),"Pago parcial","Pago"),IF(H13="","Sem previsão",IF(TODAY()&gt;H13,"Atrasado","A receber"))))</f>
        <v/>
      </c>
      <c r="L13" s="10">
        <f>IF(K13="Atrasado",TODAY()-H13,"")</f>
        <v/>
      </c>
      <c r="M13" s="16" t="n"/>
      <c r="N13" s="21">
        <f>IF(A13="",0,IF(K13="Pago",IF(J13="",G13,J13),IF(K13="Pago parcial",J13,0)))</f>
        <v/>
      </c>
      <c r="O13" s="21">
        <f>IF(A13="",0,IF(K13="Pago",0,G13-N13))</f>
        <v/>
      </c>
      <c r="P13" s="22">
        <f>IF(AND(I13&lt;&gt;"",H13&lt;&gt;""),I13-H13,"")</f>
        <v/>
      </c>
    </row>
    <row r="14">
      <c r="A14" s="18" t="n"/>
      <c r="B14" s="19" t="n"/>
      <c r="C14" s="19" t="n"/>
      <c r="D14" s="10">
        <f>IF(OR(B14="",C14=""),"",IF(MOD(C14-B14,1)=0,24,MOD(C14-B14,1)*24))</f>
        <v/>
      </c>
      <c r="E14" s="16" t="n"/>
      <c r="F14" s="9">
        <f>IF(E14="","",IFERROR(INDEX(Fontes!$B$5:$B$54,MATCH(E14,Fontes!$A$5:$A$54,0)),"fonte não cadastrada"))</f>
        <v/>
      </c>
      <c r="G14" s="17" t="n"/>
      <c r="H14" s="20">
        <f>IF(OR(A14="",E14=""),"",IFERROR(IF(INDEX(Fontes!$C$5:$C$54,MATCH(E14,Fontes!$A$5:$A$54,0))="Dias corridos",A14+INDEX(Fontes!$D$5:$D$54,MATCH(E14,Fontes!$A$5:$A$54,0)),DATE(YEAR(A14),MONTH(A14)+INDEX(Fontes!$F$5:$F$54,MATCH(E14,Fontes!$A$5:$A$54,0)),MIN(INDEX(Fontes!$E$5:$E$54,MATCH(E14,Fontes!$A$5:$A$54,0)),DAY(EOMONTH(DATE(YEAR(A14),MONTH(A14)+INDEX(Fontes!$F$5:$F$54,MATCH(E14,Fontes!$A$5:$A$54,0)),1),0))))),""))</f>
        <v/>
      </c>
      <c r="I14" s="18" t="n"/>
      <c r="J14" s="17" t="n"/>
      <c r="K14" s="9">
        <f>IF(A14="","",IF(I14&lt;&gt;"",IF(AND(J14&lt;&gt;"",J14&lt;G14),"Pago parcial","Pago"),IF(H14="","Sem previsão",IF(TODAY()&gt;H14,"Atrasado","A receber"))))</f>
        <v/>
      </c>
      <c r="L14" s="10">
        <f>IF(K14="Atrasado",TODAY()-H14,"")</f>
        <v/>
      </c>
      <c r="M14" s="16" t="n"/>
      <c r="N14" s="21">
        <f>IF(A14="",0,IF(K14="Pago",IF(J14="",G14,J14),IF(K14="Pago parcial",J14,0)))</f>
        <v/>
      </c>
      <c r="O14" s="21">
        <f>IF(A14="",0,IF(K14="Pago",0,G14-N14))</f>
        <v/>
      </c>
      <c r="P14" s="22">
        <f>IF(AND(I14&lt;&gt;"",H14&lt;&gt;""),I14-H14,"")</f>
        <v/>
      </c>
    </row>
    <row r="15">
      <c r="A15" s="18" t="n"/>
      <c r="B15" s="19" t="n"/>
      <c r="C15" s="19" t="n"/>
      <c r="D15" s="10">
        <f>IF(OR(B15="",C15=""),"",IF(MOD(C15-B15,1)=0,24,MOD(C15-B15,1)*24))</f>
        <v/>
      </c>
      <c r="E15" s="16" t="n"/>
      <c r="F15" s="9">
        <f>IF(E15="","",IFERROR(INDEX(Fontes!$B$5:$B$54,MATCH(E15,Fontes!$A$5:$A$54,0)),"fonte não cadastrada"))</f>
        <v/>
      </c>
      <c r="G15" s="17" t="n"/>
      <c r="H15" s="20">
        <f>IF(OR(A15="",E15=""),"",IFERROR(IF(INDEX(Fontes!$C$5:$C$54,MATCH(E15,Fontes!$A$5:$A$54,0))="Dias corridos",A15+INDEX(Fontes!$D$5:$D$54,MATCH(E15,Fontes!$A$5:$A$54,0)),DATE(YEAR(A15),MONTH(A15)+INDEX(Fontes!$F$5:$F$54,MATCH(E15,Fontes!$A$5:$A$54,0)),MIN(INDEX(Fontes!$E$5:$E$54,MATCH(E15,Fontes!$A$5:$A$54,0)),DAY(EOMONTH(DATE(YEAR(A15),MONTH(A15)+INDEX(Fontes!$F$5:$F$54,MATCH(E15,Fontes!$A$5:$A$54,0)),1),0))))),""))</f>
        <v/>
      </c>
      <c r="I15" s="18" t="n"/>
      <c r="J15" s="17" t="n"/>
      <c r="K15" s="9">
        <f>IF(A15="","",IF(I15&lt;&gt;"",IF(AND(J15&lt;&gt;"",J15&lt;G15),"Pago parcial","Pago"),IF(H15="","Sem previsão",IF(TODAY()&gt;H15,"Atrasado","A receber"))))</f>
        <v/>
      </c>
      <c r="L15" s="10">
        <f>IF(K15="Atrasado",TODAY()-H15,"")</f>
        <v/>
      </c>
      <c r="M15" s="16" t="n"/>
      <c r="N15" s="21">
        <f>IF(A15="",0,IF(K15="Pago",IF(J15="",G15,J15),IF(K15="Pago parcial",J15,0)))</f>
        <v/>
      </c>
      <c r="O15" s="21">
        <f>IF(A15="",0,IF(K15="Pago",0,G15-N15))</f>
        <v/>
      </c>
      <c r="P15" s="22">
        <f>IF(AND(I15&lt;&gt;"",H15&lt;&gt;""),I15-H15,"")</f>
        <v/>
      </c>
    </row>
    <row r="16">
      <c r="A16" s="18" t="n"/>
      <c r="B16" s="19" t="n"/>
      <c r="C16" s="19" t="n"/>
      <c r="D16" s="10">
        <f>IF(OR(B16="",C16=""),"",IF(MOD(C16-B16,1)=0,24,MOD(C16-B16,1)*24))</f>
        <v/>
      </c>
      <c r="E16" s="16" t="n"/>
      <c r="F16" s="9">
        <f>IF(E16="","",IFERROR(INDEX(Fontes!$B$5:$B$54,MATCH(E16,Fontes!$A$5:$A$54,0)),"fonte não cadastrada"))</f>
        <v/>
      </c>
      <c r="G16" s="17" t="n"/>
      <c r="H16" s="20">
        <f>IF(OR(A16="",E16=""),"",IFERROR(IF(INDEX(Fontes!$C$5:$C$54,MATCH(E16,Fontes!$A$5:$A$54,0))="Dias corridos",A16+INDEX(Fontes!$D$5:$D$54,MATCH(E16,Fontes!$A$5:$A$54,0)),DATE(YEAR(A16),MONTH(A16)+INDEX(Fontes!$F$5:$F$54,MATCH(E16,Fontes!$A$5:$A$54,0)),MIN(INDEX(Fontes!$E$5:$E$54,MATCH(E16,Fontes!$A$5:$A$54,0)),DAY(EOMONTH(DATE(YEAR(A16),MONTH(A16)+INDEX(Fontes!$F$5:$F$54,MATCH(E16,Fontes!$A$5:$A$54,0)),1),0))))),""))</f>
        <v/>
      </c>
      <c r="I16" s="18" t="n"/>
      <c r="J16" s="17" t="n"/>
      <c r="K16" s="9">
        <f>IF(A16="","",IF(I16&lt;&gt;"",IF(AND(J16&lt;&gt;"",J16&lt;G16),"Pago parcial","Pago"),IF(H16="","Sem previsão",IF(TODAY()&gt;H16,"Atrasado","A receber"))))</f>
        <v/>
      </c>
      <c r="L16" s="10">
        <f>IF(K16="Atrasado",TODAY()-H16,"")</f>
        <v/>
      </c>
      <c r="M16" s="16" t="n"/>
      <c r="N16" s="21">
        <f>IF(A16="",0,IF(K16="Pago",IF(J16="",G16,J16),IF(K16="Pago parcial",J16,0)))</f>
        <v/>
      </c>
      <c r="O16" s="21">
        <f>IF(A16="",0,IF(K16="Pago",0,G16-N16))</f>
        <v/>
      </c>
      <c r="P16" s="22">
        <f>IF(AND(I16&lt;&gt;"",H16&lt;&gt;""),I16-H16,"")</f>
        <v/>
      </c>
    </row>
    <row r="17">
      <c r="A17" s="18" t="n"/>
      <c r="B17" s="19" t="n"/>
      <c r="C17" s="19" t="n"/>
      <c r="D17" s="10">
        <f>IF(OR(B17="",C17=""),"",IF(MOD(C17-B17,1)=0,24,MOD(C17-B17,1)*24))</f>
        <v/>
      </c>
      <c r="E17" s="16" t="n"/>
      <c r="F17" s="9">
        <f>IF(E17="","",IFERROR(INDEX(Fontes!$B$5:$B$54,MATCH(E17,Fontes!$A$5:$A$54,0)),"fonte não cadastrada"))</f>
        <v/>
      </c>
      <c r="G17" s="17" t="n"/>
      <c r="H17" s="20">
        <f>IF(OR(A17="",E17=""),"",IFERROR(IF(INDEX(Fontes!$C$5:$C$54,MATCH(E17,Fontes!$A$5:$A$54,0))="Dias corridos",A17+INDEX(Fontes!$D$5:$D$54,MATCH(E17,Fontes!$A$5:$A$54,0)),DATE(YEAR(A17),MONTH(A17)+INDEX(Fontes!$F$5:$F$54,MATCH(E17,Fontes!$A$5:$A$54,0)),MIN(INDEX(Fontes!$E$5:$E$54,MATCH(E17,Fontes!$A$5:$A$54,0)),DAY(EOMONTH(DATE(YEAR(A17),MONTH(A17)+INDEX(Fontes!$F$5:$F$54,MATCH(E17,Fontes!$A$5:$A$54,0)),1),0))))),""))</f>
        <v/>
      </c>
      <c r="I17" s="18" t="n"/>
      <c r="J17" s="17" t="n"/>
      <c r="K17" s="9">
        <f>IF(A17="","",IF(I17&lt;&gt;"",IF(AND(J17&lt;&gt;"",J17&lt;G17),"Pago parcial","Pago"),IF(H17="","Sem previsão",IF(TODAY()&gt;H17,"Atrasado","A receber"))))</f>
        <v/>
      </c>
      <c r="L17" s="10">
        <f>IF(K17="Atrasado",TODAY()-H17,"")</f>
        <v/>
      </c>
      <c r="M17" s="16" t="n"/>
      <c r="N17" s="21">
        <f>IF(A17="",0,IF(K17="Pago",IF(J17="",G17,J17),IF(K17="Pago parcial",J17,0)))</f>
        <v/>
      </c>
      <c r="O17" s="21">
        <f>IF(A17="",0,IF(K17="Pago",0,G17-N17))</f>
        <v/>
      </c>
      <c r="P17" s="22">
        <f>IF(AND(I17&lt;&gt;"",H17&lt;&gt;""),I17-H17,"")</f>
        <v/>
      </c>
    </row>
    <row r="18">
      <c r="A18" s="18" t="n"/>
      <c r="B18" s="19" t="n"/>
      <c r="C18" s="19" t="n"/>
      <c r="D18" s="10">
        <f>IF(OR(B18="",C18=""),"",IF(MOD(C18-B18,1)=0,24,MOD(C18-B18,1)*24))</f>
        <v/>
      </c>
      <c r="E18" s="16" t="n"/>
      <c r="F18" s="9">
        <f>IF(E18="","",IFERROR(INDEX(Fontes!$B$5:$B$54,MATCH(E18,Fontes!$A$5:$A$54,0)),"fonte não cadastrada"))</f>
        <v/>
      </c>
      <c r="G18" s="17" t="n"/>
      <c r="H18" s="20">
        <f>IF(OR(A18="",E18=""),"",IFERROR(IF(INDEX(Fontes!$C$5:$C$54,MATCH(E18,Fontes!$A$5:$A$54,0))="Dias corridos",A18+INDEX(Fontes!$D$5:$D$54,MATCH(E18,Fontes!$A$5:$A$54,0)),DATE(YEAR(A18),MONTH(A18)+INDEX(Fontes!$F$5:$F$54,MATCH(E18,Fontes!$A$5:$A$54,0)),MIN(INDEX(Fontes!$E$5:$E$54,MATCH(E18,Fontes!$A$5:$A$54,0)),DAY(EOMONTH(DATE(YEAR(A18),MONTH(A18)+INDEX(Fontes!$F$5:$F$54,MATCH(E18,Fontes!$A$5:$A$54,0)),1),0))))),""))</f>
        <v/>
      </c>
      <c r="I18" s="18" t="n"/>
      <c r="J18" s="17" t="n"/>
      <c r="K18" s="9">
        <f>IF(A18="","",IF(I18&lt;&gt;"",IF(AND(J18&lt;&gt;"",J18&lt;G18),"Pago parcial","Pago"),IF(H18="","Sem previsão",IF(TODAY()&gt;H18,"Atrasado","A receber"))))</f>
        <v/>
      </c>
      <c r="L18" s="10">
        <f>IF(K18="Atrasado",TODAY()-H18,"")</f>
        <v/>
      </c>
      <c r="M18" s="16" t="n"/>
      <c r="N18" s="21">
        <f>IF(A18="",0,IF(K18="Pago",IF(J18="",G18,J18),IF(K18="Pago parcial",J18,0)))</f>
        <v/>
      </c>
      <c r="O18" s="21">
        <f>IF(A18="",0,IF(K18="Pago",0,G18-N18))</f>
        <v/>
      </c>
      <c r="P18" s="22">
        <f>IF(AND(I18&lt;&gt;"",H18&lt;&gt;""),I18-H18,"")</f>
        <v/>
      </c>
    </row>
    <row r="19">
      <c r="A19" s="18" t="n"/>
      <c r="B19" s="19" t="n"/>
      <c r="C19" s="19" t="n"/>
      <c r="D19" s="10">
        <f>IF(OR(B19="",C19=""),"",IF(MOD(C19-B19,1)=0,24,MOD(C19-B19,1)*24))</f>
        <v/>
      </c>
      <c r="E19" s="16" t="n"/>
      <c r="F19" s="9">
        <f>IF(E19="","",IFERROR(INDEX(Fontes!$B$5:$B$54,MATCH(E19,Fontes!$A$5:$A$54,0)),"fonte não cadastrada"))</f>
        <v/>
      </c>
      <c r="G19" s="17" t="n"/>
      <c r="H19" s="20">
        <f>IF(OR(A19="",E19=""),"",IFERROR(IF(INDEX(Fontes!$C$5:$C$54,MATCH(E19,Fontes!$A$5:$A$54,0))="Dias corridos",A19+INDEX(Fontes!$D$5:$D$54,MATCH(E19,Fontes!$A$5:$A$54,0)),DATE(YEAR(A19),MONTH(A19)+INDEX(Fontes!$F$5:$F$54,MATCH(E19,Fontes!$A$5:$A$54,0)),MIN(INDEX(Fontes!$E$5:$E$54,MATCH(E19,Fontes!$A$5:$A$54,0)),DAY(EOMONTH(DATE(YEAR(A19),MONTH(A19)+INDEX(Fontes!$F$5:$F$54,MATCH(E19,Fontes!$A$5:$A$54,0)),1),0))))),""))</f>
        <v/>
      </c>
      <c r="I19" s="18" t="n"/>
      <c r="J19" s="17" t="n"/>
      <c r="K19" s="9">
        <f>IF(A19="","",IF(I19&lt;&gt;"",IF(AND(J19&lt;&gt;"",J19&lt;G19),"Pago parcial","Pago"),IF(H19="","Sem previsão",IF(TODAY()&gt;H19,"Atrasado","A receber"))))</f>
        <v/>
      </c>
      <c r="L19" s="10">
        <f>IF(K19="Atrasado",TODAY()-H19,"")</f>
        <v/>
      </c>
      <c r="M19" s="16" t="n"/>
      <c r="N19" s="21">
        <f>IF(A19="",0,IF(K19="Pago",IF(J19="",G19,J19),IF(K19="Pago parcial",J19,0)))</f>
        <v/>
      </c>
      <c r="O19" s="21">
        <f>IF(A19="",0,IF(K19="Pago",0,G19-N19))</f>
        <v/>
      </c>
      <c r="P19" s="22">
        <f>IF(AND(I19&lt;&gt;"",H19&lt;&gt;""),I19-H19,"")</f>
        <v/>
      </c>
    </row>
    <row r="20">
      <c r="A20" s="18" t="n"/>
      <c r="B20" s="19" t="n"/>
      <c r="C20" s="19" t="n"/>
      <c r="D20" s="10">
        <f>IF(OR(B20="",C20=""),"",IF(MOD(C20-B20,1)=0,24,MOD(C20-B20,1)*24))</f>
        <v/>
      </c>
      <c r="E20" s="16" t="n"/>
      <c r="F20" s="9">
        <f>IF(E20="","",IFERROR(INDEX(Fontes!$B$5:$B$54,MATCH(E20,Fontes!$A$5:$A$54,0)),"fonte não cadastrada"))</f>
        <v/>
      </c>
      <c r="G20" s="17" t="n"/>
      <c r="H20" s="20">
        <f>IF(OR(A20="",E20=""),"",IFERROR(IF(INDEX(Fontes!$C$5:$C$54,MATCH(E20,Fontes!$A$5:$A$54,0))="Dias corridos",A20+INDEX(Fontes!$D$5:$D$54,MATCH(E20,Fontes!$A$5:$A$54,0)),DATE(YEAR(A20),MONTH(A20)+INDEX(Fontes!$F$5:$F$54,MATCH(E20,Fontes!$A$5:$A$54,0)),MIN(INDEX(Fontes!$E$5:$E$54,MATCH(E20,Fontes!$A$5:$A$54,0)),DAY(EOMONTH(DATE(YEAR(A20),MONTH(A20)+INDEX(Fontes!$F$5:$F$54,MATCH(E20,Fontes!$A$5:$A$54,0)),1),0))))),""))</f>
        <v/>
      </c>
      <c r="I20" s="18" t="n"/>
      <c r="J20" s="17" t="n"/>
      <c r="K20" s="9">
        <f>IF(A20="","",IF(I20&lt;&gt;"",IF(AND(J20&lt;&gt;"",J20&lt;G20),"Pago parcial","Pago"),IF(H20="","Sem previsão",IF(TODAY()&gt;H20,"Atrasado","A receber"))))</f>
        <v/>
      </c>
      <c r="L20" s="10">
        <f>IF(K20="Atrasado",TODAY()-H20,"")</f>
        <v/>
      </c>
      <c r="M20" s="16" t="n"/>
      <c r="N20" s="21">
        <f>IF(A20="",0,IF(K20="Pago",IF(J20="",G20,J20),IF(K20="Pago parcial",J20,0)))</f>
        <v/>
      </c>
      <c r="O20" s="21">
        <f>IF(A20="",0,IF(K20="Pago",0,G20-N20))</f>
        <v/>
      </c>
      <c r="P20" s="22">
        <f>IF(AND(I20&lt;&gt;"",H20&lt;&gt;""),I20-H20,"")</f>
        <v/>
      </c>
    </row>
    <row r="21">
      <c r="A21" s="18" t="n"/>
      <c r="B21" s="19" t="n"/>
      <c r="C21" s="19" t="n"/>
      <c r="D21" s="10">
        <f>IF(OR(B21="",C21=""),"",IF(MOD(C21-B21,1)=0,24,MOD(C21-B21,1)*24))</f>
        <v/>
      </c>
      <c r="E21" s="16" t="n"/>
      <c r="F21" s="9">
        <f>IF(E21="","",IFERROR(INDEX(Fontes!$B$5:$B$54,MATCH(E21,Fontes!$A$5:$A$54,0)),"fonte não cadastrada"))</f>
        <v/>
      </c>
      <c r="G21" s="17" t="n"/>
      <c r="H21" s="20">
        <f>IF(OR(A21="",E21=""),"",IFERROR(IF(INDEX(Fontes!$C$5:$C$54,MATCH(E21,Fontes!$A$5:$A$54,0))="Dias corridos",A21+INDEX(Fontes!$D$5:$D$54,MATCH(E21,Fontes!$A$5:$A$54,0)),DATE(YEAR(A21),MONTH(A21)+INDEX(Fontes!$F$5:$F$54,MATCH(E21,Fontes!$A$5:$A$54,0)),MIN(INDEX(Fontes!$E$5:$E$54,MATCH(E21,Fontes!$A$5:$A$54,0)),DAY(EOMONTH(DATE(YEAR(A21),MONTH(A21)+INDEX(Fontes!$F$5:$F$54,MATCH(E21,Fontes!$A$5:$A$54,0)),1),0))))),""))</f>
        <v/>
      </c>
      <c r="I21" s="18" t="n"/>
      <c r="J21" s="17" t="n"/>
      <c r="K21" s="9">
        <f>IF(A21="","",IF(I21&lt;&gt;"",IF(AND(J21&lt;&gt;"",J21&lt;G21),"Pago parcial","Pago"),IF(H21="","Sem previsão",IF(TODAY()&gt;H21,"Atrasado","A receber"))))</f>
        <v/>
      </c>
      <c r="L21" s="10">
        <f>IF(K21="Atrasado",TODAY()-H21,"")</f>
        <v/>
      </c>
      <c r="M21" s="16" t="n"/>
      <c r="N21" s="21">
        <f>IF(A21="",0,IF(K21="Pago",IF(J21="",G21,J21),IF(K21="Pago parcial",J21,0)))</f>
        <v/>
      </c>
      <c r="O21" s="21">
        <f>IF(A21="",0,IF(K21="Pago",0,G21-N21))</f>
        <v/>
      </c>
      <c r="P21" s="22">
        <f>IF(AND(I21&lt;&gt;"",H21&lt;&gt;""),I21-H21,"")</f>
        <v/>
      </c>
    </row>
    <row r="22">
      <c r="A22" s="18" t="n"/>
      <c r="B22" s="19" t="n"/>
      <c r="C22" s="19" t="n"/>
      <c r="D22" s="10">
        <f>IF(OR(B22="",C22=""),"",IF(MOD(C22-B22,1)=0,24,MOD(C22-B22,1)*24))</f>
        <v/>
      </c>
      <c r="E22" s="16" t="n"/>
      <c r="F22" s="9">
        <f>IF(E22="","",IFERROR(INDEX(Fontes!$B$5:$B$54,MATCH(E22,Fontes!$A$5:$A$54,0)),"fonte não cadastrada"))</f>
        <v/>
      </c>
      <c r="G22" s="17" t="n"/>
      <c r="H22" s="20">
        <f>IF(OR(A22="",E22=""),"",IFERROR(IF(INDEX(Fontes!$C$5:$C$54,MATCH(E22,Fontes!$A$5:$A$54,0))="Dias corridos",A22+INDEX(Fontes!$D$5:$D$54,MATCH(E22,Fontes!$A$5:$A$54,0)),DATE(YEAR(A22),MONTH(A22)+INDEX(Fontes!$F$5:$F$54,MATCH(E22,Fontes!$A$5:$A$54,0)),MIN(INDEX(Fontes!$E$5:$E$54,MATCH(E22,Fontes!$A$5:$A$54,0)),DAY(EOMONTH(DATE(YEAR(A22),MONTH(A22)+INDEX(Fontes!$F$5:$F$54,MATCH(E22,Fontes!$A$5:$A$54,0)),1),0))))),""))</f>
        <v/>
      </c>
      <c r="I22" s="18" t="n"/>
      <c r="J22" s="17" t="n"/>
      <c r="K22" s="9">
        <f>IF(A22="","",IF(I22&lt;&gt;"",IF(AND(J22&lt;&gt;"",J22&lt;G22),"Pago parcial","Pago"),IF(H22="","Sem previsão",IF(TODAY()&gt;H22,"Atrasado","A receber"))))</f>
        <v/>
      </c>
      <c r="L22" s="10">
        <f>IF(K22="Atrasado",TODAY()-H22,"")</f>
        <v/>
      </c>
      <c r="M22" s="16" t="n"/>
      <c r="N22" s="21">
        <f>IF(A22="",0,IF(K22="Pago",IF(J22="",G22,J22),IF(K22="Pago parcial",J22,0)))</f>
        <v/>
      </c>
      <c r="O22" s="21">
        <f>IF(A22="",0,IF(K22="Pago",0,G22-N22))</f>
        <v/>
      </c>
      <c r="P22" s="22">
        <f>IF(AND(I22&lt;&gt;"",H22&lt;&gt;""),I22-H22,"")</f>
        <v/>
      </c>
    </row>
    <row r="23">
      <c r="A23" s="18" t="n"/>
      <c r="B23" s="19" t="n"/>
      <c r="C23" s="19" t="n"/>
      <c r="D23" s="10">
        <f>IF(OR(B23="",C23=""),"",IF(MOD(C23-B23,1)=0,24,MOD(C23-B23,1)*24))</f>
        <v/>
      </c>
      <c r="E23" s="16" t="n"/>
      <c r="F23" s="9">
        <f>IF(E23="","",IFERROR(INDEX(Fontes!$B$5:$B$54,MATCH(E23,Fontes!$A$5:$A$54,0)),"fonte não cadastrada"))</f>
        <v/>
      </c>
      <c r="G23" s="17" t="n"/>
      <c r="H23" s="20">
        <f>IF(OR(A23="",E23=""),"",IFERROR(IF(INDEX(Fontes!$C$5:$C$54,MATCH(E23,Fontes!$A$5:$A$54,0))="Dias corridos",A23+INDEX(Fontes!$D$5:$D$54,MATCH(E23,Fontes!$A$5:$A$54,0)),DATE(YEAR(A23),MONTH(A23)+INDEX(Fontes!$F$5:$F$54,MATCH(E23,Fontes!$A$5:$A$54,0)),MIN(INDEX(Fontes!$E$5:$E$54,MATCH(E23,Fontes!$A$5:$A$54,0)),DAY(EOMONTH(DATE(YEAR(A23),MONTH(A23)+INDEX(Fontes!$F$5:$F$54,MATCH(E23,Fontes!$A$5:$A$54,0)),1),0))))),""))</f>
        <v/>
      </c>
      <c r="I23" s="18" t="n"/>
      <c r="J23" s="17" t="n"/>
      <c r="K23" s="9">
        <f>IF(A23="","",IF(I23&lt;&gt;"",IF(AND(J23&lt;&gt;"",J23&lt;G23),"Pago parcial","Pago"),IF(H23="","Sem previsão",IF(TODAY()&gt;H23,"Atrasado","A receber"))))</f>
        <v/>
      </c>
      <c r="L23" s="10">
        <f>IF(K23="Atrasado",TODAY()-H23,"")</f>
        <v/>
      </c>
      <c r="M23" s="16" t="n"/>
      <c r="N23" s="21">
        <f>IF(A23="",0,IF(K23="Pago",IF(J23="",G23,J23),IF(K23="Pago parcial",J23,0)))</f>
        <v/>
      </c>
      <c r="O23" s="21">
        <f>IF(A23="",0,IF(K23="Pago",0,G23-N23))</f>
        <v/>
      </c>
      <c r="P23" s="22">
        <f>IF(AND(I23&lt;&gt;"",H23&lt;&gt;""),I23-H23,"")</f>
        <v/>
      </c>
    </row>
    <row r="24">
      <c r="A24" s="18" t="n"/>
      <c r="B24" s="19" t="n"/>
      <c r="C24" s="19" t="n"/>
      <c r="D24" s="10">
        <f>IF(OR(B24="",C24=""),"",IF(MOD(C24-B24,1)=0,24,MOD(C24-B24,1)*24))</f>
        <v/>
      </c>
      <c r="E24" s="16" t="n"/>
      <c r="F24" s="9">
        <f>IF(E24="","",IFERROR(INDEX(Fontes!$B$5:$B$54,MATCH(E24,Fontes!$A$5:$A$54,0)),"fonte não cadastrada"))</f>
        <v/>
      </c>
      <c r="G24" s="17" t="n"/>
      <c r="H24" s="20">
        <f>IF(OR(A24="",E24=""),"",IFERROR(IF(INDEX(Fontes!$C$5:$C$54,MATCH(E24,Fontes!$A$5:$A$54,0))="Dias corridos",A24+INDEX(Fontes!$D$5:$D$54,MATCH(E24,Fontes!$A$5:$A$54,0)),DATE(YEAR(A24),MONTH(A24)+INDEX(Fontes!$F$5:$F$54,MATCH(E24,Fontes!$A$5:$A$54,0)),MIN(INDEX(Fontes!$E$5:$E$54,MATCH(E24,Fontes!$A$5:$A$54,0)),DAY(EOMONTH(DATE(YEAR(A24),MONTH(A24)+INDEX(Fontes!$F$5:$F$54,MATCH(E24,Fontes!$A$5:$A$54,0)),1),0))))),""))</f>
        <v/>
      </c>
      <c r="I24" s="18" t="n"/>
      <c r="J24" s="17" t="n"/>
      <c r="K24" s="9">
        <f>IF(A24="","",IF(I24&lt;&gt;"",IF(AND(J24&lt;&gt;"",J24&lt;G24),"Pago parcial","Pago"),IF(H24="","Sem previsão",IF(TODAY()&gt;H24,"Atrasado","A receber"))))</f>
        <v/>
      </c>
      <c r="L24" s="10">
        <f>IF(K24="Atrasado",TODAY()-H24,"")</f>
        <v/>
      </c>
      <c r="M24" s="16" t="n"/>
      <c r="N24" s="21">
        <f>IF(A24="",0,IF(K24="Pago",IF(J24="",G24,J24),IF(K24="Pago parcial",J24,0)))</f>
        <v/>
      </c>
      <c r="O24" s="21">
        <f>IF(A24="",0,IF(K24="Pago",0,G24-N24))</f>
        <v/>
      </c>
      <c r="P24" s="22">
        <f>IF(AND(I24&lt;&gt;"",H24&lt;&gt;""),I24-H24,"")</f>
        <v/>
      </c>
    </row>
    <row r="25">
      <c r="A25" s="18" t="n"/>
      <c r="B25" s="19" t="n"/>
      <c r="C25" s="19" t="n"/>
      <c r="D25" s="10">
        <f>IF(OR(B25="",C25=""),"",IF(MOD(C25-B25,1)=0,24,MOD(C25-B25,1)*24))</f>
        <v/>
      </c>
      <c r="E25" s="16" t="n"/>
      <c r="F25" s="9">
        <f>IF(E25="","",IFERROR(INDEX(Fontes!$B$5:$B$54,MATCH(E25,Fontes!$A$5:$A$54,0)),"fonte não cadastrada"))</f>
        <v/>
      </c>
      <c r="G25" s="17" t="n"/>
      <c r="H25" s="20">
        <f>IF(OR(A25="",E25=""),"",IFERROR(IF(INDEX(Fontes!$C$5:$C$54,MATCH(E25,Fontes!$A$5:$A$54,0))="Dias corridos",A25+INDEX(Fontes!$D$5:$D$54,MATCH(E25,Fontes!$A$5:$A$54,0)),DATE(YEAR(A25),MONTH(A25)+INDEX(Fontes!$F$5:$F$54,MATCH(E25,Fontes!$A$5:$A$54,0)),MIN(INDEX(Fontes!$E$5:$E$54,MATCH(E25,Fontes!$A$5:$A$54,0)),DAY(EOMONTH(DATE(YEAR(A25),MONTH(A25)+INDEX(Fontes!$F$5:$F$54,MATCH(E25,Fontes!$A$5:$A$54,0)),1),0))))),""))</f>
        <v/>
      </c>
      <c r="I25" s="18" t="n"/>
      <c r="J25" s="17" t="n"/>
      <c r="K25" s="9">
        <f>IF(A25="","",IF(I25&lt;&gt;"",IF(AND(J25&lt;&gt;"",J25&lt;G25),"Pago parcial","Pago"),IF(H25="","Sem previsão",IF(TODAY()&gt;H25,"Atrasado","A receber"))))</f>
        <v/>
      </c>
      <c r="L25" s="10">
        <f>IF(K25="Atrasado",TODAY()-H25,"")</f>
        <v/>
      </c>
      <c r="M25" s="16" t="n"/>
      <c r="N25" s="21">
        <f>IF(A25="",0,IF(K25="Pago",IF(J25="",G25,J25),IF(K25="Pago parcial",J25,0)))</f>
        <v/>
      </c>
      <c r="O25" s="21">
        <f>IF(A25="",0,IF(K25="Pago",0,G25-N25))</f>
        <v/>
      </c>
      <c r="P25" s="22">
        <f>IF(AND(I25&lt;&gt;"",H25&lt;&gt;""),I25-H25,"")</f>
        <v/>
      </c>
    </row>
    <row r="26">
      <c r="A26" s="18" t="n"/>
      <c r="B26" s="19" t="n"/>
      <c r="C26" s="19" t="n"/>
      <c r="D26" s="10">
        <f>IF(OR(B26="",C26=""),"",IF(MOD(C26-B26,1)=0,24,MOD(C26-B26,1)*24))</f>
        <v/>
      </c>
      <c r="E26" s="16" t="n"/>
      <c r="F26" s="9">
        <f>IF(E26="","",IFERROR(INDEX(Fontes!$B$5:$B$54,MATCH(E26,Fontes!$A$5:$A$54,0)),"fonte não cadastrada"))</f>
        <v/>
      </c>
      <c r="G26" s="17" t="n"/>
      <c r="H26" s="20">
        <f>IF(OR(A26="",E26=""),"",IFERROR(IF(INDEX(Fontes!$C$5:$C$54,MATCH(E26,Fontes!$A$5:$A$54,0))="Dias corridos",A26+INDEX(Fontes!$D$5:$D$54,MATCH(E26,Fontes!$A$5:$A$54,0)),DATE(YEAR(A26),MONTH(A26)+INDEX(Fontes!$F$5:$F$54,MATCH(E26,Fontes!$A$5:$A$54,0)),MIN(INDEX(Fontes!$E$5:$E$54,MATCH(E26,Fontes!$A$5:$A$54,0)),DAY(EOMONTH(DATE(YEAR(A26),MONTH(A26)+INDEX(Fontes!$F$5:$F$54,MATCH(E26,Fontes!$A$5:$A$54,0)),1),0))))),""))</f>
        <v/>
      </c>
      <c r="I26" s="18" t="n"/>
      <c r="J26" s="17" t="n"/>
      <c r="K26" s="9">
        <f>IF(A26="","",IF(I26&lt;&gt;"",IF(AND(J26&lt;&gt;"",J26&lt;G26),"Pago parcial","Pago"),IF(H26="","Sem previsão",IF(TODAY()&gt;H26,"Atrasado","A receber"))))</f>
        <v/>
      </c>
      <c r="L26" s="10">
        <f>IF(K26="Atrasado",TODAY()-H26,"")</f>
        <v/>
      </c>
      <c r="M26" s="16" t="n"/>
      <c r="N26" s="21">
        <f>IF(A26="",0,IF(K26="Pago",IF(J26="",G26,J26),IF(K26="Pago parcial",J26,0)))</f>
        <v/>
      </c>
      <c r="O26" s="21">
        <f>IF(A26="",0,IF(K26="Pago",0,G26-N26))</f>
        <v/>
      </c>
      <c r="P26" s="22">
        <f>IF(AND(I26&lt;&gt;"",H26&lt;&gt;""),I26-H26,"")</f>
        <v/>
      </c>
    </row>
    <row r="27">
      <c r="A27" s="18" t="n"/>
      <c r="B27" s="19" t="n"/>
      <c r="C27" s="19" t="n"/>
      <c r="D27" s="10">
        <f>IF(OR(B27="",C27=""),"",IF(MOD(C27-B27,1)=0,24,MOD(C27-B27,1)*24))</f>
        <v/>
      </c>
      <c r="E27" s="16" t="n"/>
      <c r="F27" s="9">
        <f>IF(E27="","",IFERROR(INDEX(Fontes!$B$5:$B$54,MATCH(E27,Fontes!$A$5:$A$54,0)),"fonte não cadastrada"))</f>
        <v/>
      </c>
      <c r="G27" s="17" t="n"/>
      <c r="H27" s="20">
        <f>IF(OR(A27="",E27=""),"",IFERROR(IF(INDEX(Fontes!$C$5:$C$54,MATCH(E27,Fontes!$A$5:$A$54,0))="Dias corridos",A27+INDEX(Fontes!$D$5:$D$54,MATCH(E27,Fontes!$A$5:$A$54,0)),DATE(YEAR(A27),MONTH(A27)+INDEX(Fontes!$F$5:$F$54,MATCH(E27,Fontes!$A$5:$A$54,0)),MIN(INDEX(Fontes!$E$5:$E$54,MATCH(E27,Fontes!$A$5:$A$54,0)),DAY(EOMONTH(DATE(YEAR(A27),MONTH(A27)+INDEX(Fontes!$F$5:$F$54,MATCH(E27,Fontes!$A$5:$A$54,0)),1),0))))),""))</f>
        <v/>
      </c>
      <c r="I27" s="18" t="n"/>
      <c r="J27" s="17" t="n"/>
      <c r="K27" s="9">
        <f>IF(A27="","",IF(I27&lt;&gt;"",IF(AND(J27&lt;&gt;"",J27&lt;G27),"Pago parcial","Pago"),IF(H27="","Sem previsão",IF(TODAY()&gt;H27,"Atrasado","A receber"))))</f>
        <v/>
      </c>
      <c r="L27" s="10">
        <f>IF(K27="Atrasado",TODAY()-H27,"")</f>
        <v/>
      </c>
      <c r="M27" s="16" t="n"/>
      <c r="N27" s="21">
        <f>IF(A27="",0,IF(K27="Pago",IF(J27="",G27,J27),IF(K27="Pago parcial",J27,0)))</f>
        <v/>
      </c>
      <c r="O27" s="21">
        <f>IF(A27="",0,IF(K27="Pago",0,G27-N27))</f>
        <v/>
      </c>
      <c r="P27" s="22">
        <f>IF(AND(I27&lt;&gt;"",H27&lt;&gt;""),I27-H27,"")</f>
        <v/>
      </c>
    </row>
    <row r="28">
      <c r="A28" s="18" t="n"/>
      <c r="B28" s="19" t="n"/>
      <c r="C28" s="19" t="n"/>
      <c r="D28" s="10">
        <f>IF(OR(B28="",C28=""),"",IF(MOD(C28-B28,1)=0,24,MOD(C28-B28,1)*24))</f>
        <v/>
      </c>
      <c r="E28" s="16" t="n"/>
      <c r="F28" s="9">
        <f>IF(E28="","",IFERROR(INDEX(Fontes!$B$5:$B$54,MATCH(E28,Fontes!$A$5:$A$54,0)),"fonte não cadastrada"))</f>
        <v/>
      </c>
      <c r="G28" s="17" t="n"/>
      <c r="H28" s="20">
        <f>IF(OR(A28="",E28=""),"",IFERROR(IF(INDEX(Fontes!$C$5:$C$54,MATCH(E28,Fontes!$A$5:$A$54,0))="Dias corridos",A28+INDEX(Fontes!$D$5:$D$54,MATCH(E28,Fontes!$A$5:$A$54,0)),DATE(YEAR(A28),MONTH(A28)+INDEX(Fontes!$F$5:$F$54,MATCH(E28,Fontes!$A$5:$A$54,0)),MIN(INDEX(Fontes!$E$5:$E$54,MATCH(E28,Fontes!$A$5:$A$54,0)),DAY(EOMONTH(DATE(YEAR(A28),MONTH(A28)+INDEX(Fontes!$F$5:$F$54,MATCH(E28,Fontes!$A$5:$A$54,0)),1),0))))),""))</f>
        <v/>
      </c>
      <c r="I28" s="18" t="n"/>
      <c r="J28" s="17" t="n"/>
      <c r="K28" s="9">
        <f>IF(A28="","",IF(I28&lt;&gt;"",IF(AND(J28&lt;&gt;"",J28&lt;G28),"Pago parcial","Pago"),IF(H28="","Sem previsão",IF(TODAY()&gt;H28,"Atrasado","A receber"))))</f>
        <v/>
      </c>
      <c r="L28" s="10">
        <f>IF(K28="Atrasado",TODAY()-H28,"")</f>
        <v/>
      </c>
      <c r="M28" s="16" t="n"/>
      <c r="N28" s="21">
        <f>IF(A28="",0,IF(K28="Pago",IF(J28="",G28,J28),IF(K28="Pago parcial",J28,0)))</f>
        <v/>
      </c>
      <c r="O28" s="21">
        <f>IF(A28="",0,IF(K28="Pago",0,G28-N28))</f>
        <v/>
      </c>
      <c r="P28" s="22">
        <f>IF(AND(I28&lt;&gt;"",H28&lt;&gt;""),I28-H28,"")</f>
        <v/>
      </c>
    </row>
    <row r="29">
      <c r="A29" s="18" t="n"/>
      <c r="B29" s="19" t="n"/>
      <c r="C29" s="19" t="n"/>
      <c r="D29" s="10">
        <f>IF(OR(B29="",C29=""),"",IF(MOD(C29-B29,1)=0,24,MOD(C29-B29,1)*24))</f>
        <v/>
      </c>
      <c r="E29" s="16" t="n"/>
      <c r="F29" s="9">
        <f>IF(E29="","",IFERROR(INDEX(Fontes!$B$5:$B$54,MATCH(E29,Fontes!$A$5:$A$54,0)),"fonte não cadastrada"))</f>
        <v/>
      </c>
      <c r="G29" s="17" t="n"/>
      <c r="H29" s="20">
        <f>IF(OR(A29="",E29=""),"",IFERROR(IF(INDEX(Fontes!$C$5:$C$54,MATCH(E29,Fontes!$A$5:$A$54,0))="Dias corridos",A29+INDEX(Fontes!$D$5:$D$54,MATCH(E29,Fontes!$A$5:$A$54,0)),DATE(YEAR(A29),MONTH(A29)+INDEX(Fontes!$F$5:$F$54,MATCH(E29,Fontes!$A$5:$A$54,0)),MIN(INDEX(Fontes!$E$5:$E$54,MATCH(E29,Fontes!$A$5:$A$54,0)),DAY(EOMONTH(DATE(YEAR(A29),MONTH(A29)+INDEX(Fontes!$F$5:$F$54,MATCH(E29,Fontes!$A$5:$A$54,0)),1),0))))),""))</f>
        <v/>
      </c>
      <c r="I29" s="18" t="n"/>
      <c r="J29" s="17" t="n"/>
      <c r="K29" s="9">
        <f>IF(A29="","",IF(I29&lt;&gt;"",IF(AND(J29&lt;&gt;"",J29&lt;G29),"Pago parcial","Pago"),IF(H29="","Sem previsão",IF(TODAY()&gt;H29,"Atrasado","A receber"))))</f>
        <v/>
      </c>
      <c r="L29" s="10">
        <f>IF(K29="Atrasado",TODAY()-H29,"")</f>
        <v/>
      </c>
      <c r="M29" s="16" t="n"/>
      <c r="N29" s="21">
        <f>IF(A29="",0,IF(K29="Pago",IF(J29="",G29,J29),IF(K29="Pago parcial",J29,0)))</f>
        <v/>
      </c>
      <c r="O29" s="21">
        <f>IF(A29="",0,IF(K29="Pago",0,G29-N29))</f>
        <v/>
      </c>
      <c r="P29" s="22">
        <f>IF(AND(I29&lt;&gt;"",H29&lt;&gt;""),I29-H29,"")</f>
        <v/>
      </c>
    </row>
    <row r="30">
      <c r="A30" s="18" t="n"/>
      <c r="B30" s="19" t="n"/>
      <c r="C30" s="19" t="n"/>
      <c r="D30" s="10">
        <f>IF(OR(B30="",C30=""),"",IF(MOD(C30-B30,1)=0,24,MOD(C30-B30,1)*24))</f>
        <v/>
      </c>
      <c r="E30" s="16" t="n"/>
      <c r="F30" s="9">
        <f>IF(E30="","",IFERROR(INDEX(Fontes!$B$5:$B$54,MATCH(E30,Fontes!$A$5:$A$54,0)),"fonte não cadastrada"))</f>
        <v/>
      </c>
      <c r="G30" s="17" t="n"/>
      <c r="H30" s="20">
        <f>IF(OR(A30="",E30=""),"",IFERROR(IF(INDEX(Fontes!$C$5:$C$54,MATCH(E30,Fontes!$A$5:$A$54,0))="Dias corridos",A30+INDEX(Fontes!$D$5:$D$54,MATCH(E30,Fontes!$A$5:$A$54,0)),DATE(YEAR(A30),MONTH(A30)+INDEX(Fontes!$F$5:$F$54,MATCH(E30,Fontes!$A$5:$A$54,0)),MIN(INDEX(Fontes!$E$5:$E$54,MATCH(E30,Fontes!$A$5:$A$54,0)),DAY(EOMONTH(DATE(YEAR(A30),MONTH(A30)+INDEX(Fontes!$F$5:$F$54,MATCH(E30,Fontes!$A$5:$A$54,0)),1),0))))),""))</f>
        <v/>
      </c>
      <c r="I30" s="18" t="n"/>
      <c r="J30" s="17" t="n"/>
      <c r="K30" s="9">
        <f>IF(A30="","",IF(I30&lt;&gt;"",IF(AND(J30&lt;&gt;"",J30&lt;G30),"Pago parcial","Pago"),IF(H30="","Sem previsão",IF(TODAY()&gt;H30,"Atrasado","A receber"))))</f>
        <v/>
      </c>
      <c r="L30" s="10">
        <f>IF(K30="Atrasado",TODAY()-H30,"")</f>
        <v/>
      </c>
      <c r="M30" s="16" t="n"/>
      <c r="N30" s="21">
        <f>IF(A30="",0,IF(K30="Pago",IF(J30="",G30,J30),IF(K30="Pago parcial",J30,0)))</f>
        <v/>
      </c>
      <c r="O30" s="21">
        <f>IF(A30="",0,IF(K30="Pago",0,G30-N30))</f>
        <v/>
      </c>
      <c r="P30" s="22">
        <f>IF(AND(I30&lt;&gt;"",H30&lt;&gt;""),I30-H30,"")</f>
        <v/>
      </c>
    </row>
    <row r="31">
      <c r="A31" s="18" t="n"/>
      <c r="B31" s="19" t="n"/>
      <c r="C31" s="19" t="n"/>
      <c r="D31" s="10">
        <f>IF(OR(B31="",C31=""),"",IF(MOD(C31-B31,1)=0,24,MOD(C31-B31,1)*24))</f>
        <v/>
      </c>
      <c r="E31" s="16" t="n"/>
      <c r="F31" s="9">
        <f>IF(E31="","",IFERROR(INDEX(Fontes!$B$5:$B$54,MATCH(E31,Fontes!$A$5:$A$54,0)),"fonte não cadastrada"))</f>
        <v/>
      </c>
      <c r="G31" s="17" t="n"/>
      <c r="H31" s="20">
        <f>IF(OR(A31="",E31=""),"",IFERROR(IF(INDEX(Fontes!$C$5:$C$54,MATCH(E31,Fontes!$A$5:$A$54,0))="Dias corridos",A31+INDEX(Fontes!$D$5:$D$54,MATCH(E31,Fontes!$A$5:$A$54,0)),DATE(YEAR(A31),MONTH(A31)+INDEX(Fontes!$F$5:$F$54,MATCH(E31,Fontes!$A$5:$A$54,0)),MIN(INDEX(Fontes!$E$5:$E$54,MATCH(E31,Fontes!$A$5:$A$54,0)),DAY(EOMONTH(DATE(YEAR(A31),MONTH(A31)+INDEX(Fontes!$F$5:$F$54,MATCH(E31,Fontes!$A$5:$A$54,0)),1),0))))),""))</f>
        <v/>
      </c>
      <c r="I31" s="18" t="n"/>
      <c r="J31" s="17" t="n"/>
      <c r="K31" s="9">
        <f>IF(A31="","",IF(I31&lt;&gt;"",IF(AND(J31&lt;&gt;"",J31&lt;G31),"Pago parcial","Pago"),IF(H31="","Sem previsão",IF(TODAY()&gt;H31,"Atrasado","A receber"))))</f>
        <v/>
      </c>
      <c r="L31" s="10">
        <f>IF(K31="Atrasado",TODAY()-H31,"")</f>
        <v/>
      </c>
      <c r="M31" s="16" t="n"/>
      <c r="N31" s="21">
        <f>IF(A31="",0,IF(K31="Pago",IF(J31="",G31,J31),IF(K31="Pago parcial",J31,0)))</f>
        <v/>
      </c>
      <c r="O31" s="21">
        <f>IF(A31="",0,IF(K31="Pago",0,G31-N31))</f>
        <v/>
      </c>
      <c r="P31" s="22">
        <f>IF(AND(I31&lt;&gt;"",H31&lt;&gt;""),I31-H31,"")</f>
        <v/>
      </c>
    </row>
    <row r="32">
      <c r="A32" s="18" t="n"/>
      <c r="B32" s="19" t="n"/>
      <c r="C32" s="19" t="n"/>
      <c r="D32" s="10">
        <f>IF(OR(B32="",C32=""),"",IF(MOD(C32-B32,1)=0,24,MOD(C32-B32,1)*24))</f>
        <v/>
      </c>
      <c r="E32" s="16" t="n"/>
      <c r="F32" s="9">
        <f>IF(E32="","",IFERROR(INDEX(Fontes!$B$5:$B$54,MATCH(E32,Fontes!$A$5:$A$54,0)),"fonte não cadastrada"))</f>
        <v/>
      </c>
      <c r="G32" s="17" t="n"/>
      <c r="H32" s="20">
        <f>IF(OR(A32="",E32=""),"",IFERROR(IF(INDEX(Fontes!$C$5:$C$54,MATCH(E32,Fontes!$A$5:$A$54,0))="Dias corridos",A32+INDEX(Fontes!$D$5:$D$54,MATCH(E32,Fontes!$A$5:$A$54,0)),DATE(YEAR(A32),MONTH(A32)+INDEX(Fontes!$F$5:$F$54,MATCH(E32,Fontes!$A$5:$A$54,0)),MIN(INDEX(Fontes!$E$5:$E$54,MATCH(E32,Fontes!$A$5:$A$54,0)),DAY(EOMONTH(DATE(YEAR(A32),MONTH(A32)+INDEX(Fontes!$F$5:$F$54,MATCH(E32,Fontes!$A$5:$A$54,0)),1),0))))),""))</f>
        <v/>
      </c>
      <c r="I32" s="18" t="n"/>
      <c r="J32" s="17" t="n"/>
      <c r="K32" s="9">
        <f>IF(A32="","",IF(I32&lt;&gt;"",IF(AND(J32&lt;&gt;"",J32&lt;G32),"Pago parcial","Pago"),IF(H32="","Sem previsão",IF(TODAY()&gt;H32,"Atrasado","A receber"))))</f>
        <v/>
      </c>
      <c r="L32" s="10">
        <f>IF(K32="Atrasado",TODAY()-H32,"")</f>
        <v/>
      </c>
      <c r="M32" s="16" t="n"/>
      <c r="N32" s="21">
        <f>IF(A32="",0,IF(K32="Pago",IF(J32="",G32,J32),IF(K32="Pago parcial",J32,0)))</f>
        <v/>
      </c>
      <c r="O32" s="21">
        <f>IF(A32="",0,IF(K32="Pago",0,G32-N32))</f>
        <v/>
      </c>
      <c r="P32" s="22">
        <f>IF(AND(I32&lt;&gt;"",H32&lt;&gt;""),I32-H32,"")</f>
        <v/>
      </c>
    </row>
    <row r="33">
      <c r="A33" s="18" t="n"/>
      <c r="B33" s="19" t="n"/>
      <c r="C33" s="19" t="n"/>
      <c r="D33" s="10">
        <f>IF(OR(B33="",C33=""),"",IF(MOD(C33-B33,1)=0,24,MOD(C33-B33,1)*24))</f>
        <v/>
      </c>
      <c r="E33" s="16" t="n"/>
      <c r="F33" s="9">
        <f>IF(E33="","",IFERROR(INDEX(Fontes!$B$5:$B$54,MATCH(E33,Fontes!$A$5:$A$54,0)),"fonte não cadastrada"))</f>
        <v/>
      </c>
      <c r="G33" s="17" t="n"/>
      <c r="H33" s="20">
        <f>IF(OR(A33="",E33=""),"",IFERROR(IF(INDEX(Fontes!$C$5:$C$54,MATCH(E33,Fontes!$A$5:$A$54,0))="Dias corridos",A33+INDEX(Fontes!$D$5:$D$54,MATCH(E33,Fontes!$A$5:$A$54,0)),DATE(YEAR(A33),MONTH(A33)+INDEX(Fontes!$F$5:$F$54,MATCH(E33,Fontes!$A$5:$A$54,0)),MIN(INDEX(Fontes!$E$5:$E$54,MATCH(E33,Fontes!$A$5:$A$54,0)),DAY(EOMONTH(DATE(YEAR(A33),MONTH(A33)+INDEX(Fontes!$F$5:$F$54,MATCH(E33,Fontes!$A$5:$A$54,0)),1),0))))),""))</f>
        <v/>
      </c>
      <c r="I33" s="18" t="n"/>
      <c r="J33" s="17" t="n"/>
      <c r="K33" s="9">
        <f>IF(A33="","",IF(I33&lt;&gt;"",IF(AND(J33&lt;&gt;"",J33&lt;G33),"Pago parcial","Pago"),IF(H33="","Sem previsão",IF(TODAY()&gt;H33,"Atrasado","A receber"))))</f>
        <v/>
      </c>
      <c r="L33" s="10">
        <f>IF(K33="Atrasado",TODAY()-H33,"")</f>
        <v/>
      </c>
      <c r="M33" s="16" t="n"/>
      <c r="N33" s="21">
        <f>IF(A33="",0,IF(K33="Pago",IF(J33="",G33,J33),IF(K33="Pago parcial",J33,0)))</f>
        <v/>
      </c>
      <c r="O33" s="21">
        <f>IF(A33="",0,IF(K33="Pago",0,G33-N33))</f>
        <v/>
      </c>
      <c r="P33" s="22">
        <f>IF(AND(I33&lt;&gt;"",H33&lt;&gt;""),I33-H33,"")</f>
        <v/>
      </c>
    </row>
    <row r="34">
      <c r="A34" s="18" t="n"/>
      <c r="B34" s="19" t="n"/>
      <c r="C34" s="19" t="n"/>
      <c r="D34" s="10">
        <f>IF(OR(B34="",C34=""),"",IF(MOD(C34-B34,1)=0,24,MOD(C34-B34,1)*24))</f>
        <v/>
      </c>
      <c r="E34" s="16" t="n"/>
      <c r="F34" s="9">
        <f>IF(E34="","",IFERROR(INDEX(Fontes!$B$5:$B$54,MATCH(E34,Fontes!$A$5:$A$54,0)),"fonte não cadastrada"))</f>
        <v/>
      </c>
      <c r="G34" s="17" t="n"/>
      <c r="H34" s="20">
        <f>IF(OR(A34="",E34=""),"",IFERROR(IF(INDEX(Fontes!$C$5:$C$54,MATCH(E34,Fontes!$A$5:$A$54,0))="Dias corridos",A34+INDEX(Fontes!$D$5:$D$54,MATCH(E34,Fontes!$A$5:$A$54,0)),DATE(YEAR(A34),MONTH(A34)+INDEX(Fontes!$F$5:$F$54,MATCH(E34,Fontes!$A$5:$A$54,0)),MIN(INDEX(Fontes!$E$5:$E$54,MATCH(E34,Fontes!$A$5:$A$54,0)),DAY(EOMONTH(DATE(YEAR(A34),MONTH(A34)+INDEX(Fontes!$F$5:$F$54,MATCH(E34,Fontes!$A$5:$A$54,0)),1),0))))),""))</f>
        <v/>
      </c>
      <c r="I34" s="18" t="n"/>
      <c r="J34" s="17" t="n"/>
      <c r="K34" s="9">
        <f>IF(A34="","",IF(I34&lt;&gt;"",IF(AND(J34&lt;&gt;"",J34&lt;G34),"Pago parcial","Pago"),IF(H34="","Sem previsão",IF(TODAY()&gt;H34,"Atrasado","A receber"))))</f>
        <v/>
      </c>
      <c r="L34" s="10">
        <f>IF(K34="Atrasado",TODAY()-H34,"")</f>
        <v/>
      </c>
      <c r="M34" s="16" t="n"/>
      <c r="N34" s="21">
        <f>IF(A34="",0,IF(K34="Pago",IF(J34="",G34,J34),IF(K34="Pago parcial",J34,0)))</f>
        <v/>
      </c>
      <c r="O34" s="21">
        <f>IF(A34="",0,IF(K34="Pago",0,G34-N34))</f>
        <v/>
      </c>
      <c r="P34" s="22">
        <f>IF(AND(I34&lt;&gt;"",H34&lt;&gt;""),I34-H34,"")</f>
        <v/>
      </c>
    </row>
    <row r="35">
      <c r="A35" s="18" t="n"/>
      <c r="B35" s="19" t="n"/>
      <c r="C35" s="19" t="n"/>
      <c r="D35" s="10">
        <f>IF(OR(B35="",C35=""),"",IF(MOD(C35-B35,1)=0,24,MOD(C35-B35,1)*24))</f>
        <v/>
      </c>
      <c r="E35" s="16" t="n"/>
      <c r="F35" s="9">
        <f>IF(E35="","",IFERROR(INDEX(Fontes!$B$5:$B$54,MATCH(E35,Fontes!$A$5:$A$54,0)),"fonte não cadastrada"))</f>
        <v/>
      </c>
      <c r="G35" s="17" t="n"/>
      <c r="H35" s="20">
        <f>IF(OR(A35="",E35=""),"",IFERROR(IF(INDEX(Fontes!$C$5:$C$54,MATCH(E35,Fontes!$A$5:$A$54,0))="Dias corridos",A35+INDEX(Fontes!$D$5:$D$54,MATCH(E35,Fontes!$A$5:$A$54,0)),DATE(YEAR(A35),MONTH(A35)+INDEX(Fontes!$F$5:$F$54,MATCH(E35,Fontes!$A$5:$A$54,0)),MIN(INDEX(Fontes!$E$5:$E$54,MATCH(E35,Fontes!$A$5:$A$54,0)),DAY(EOMONTH(DATE(YEAR(A35),MONTH(A35)+INDEX(Fontes!$F$5:$F$54,MATCH(E35,Fontes!$A$5:$A$54,0)),1),0))))),""))</f>
        <v/>
      </c>
      <c r="I35" s="18" t="n"/>
      <c r="J35" s="17" t="n"/>
      <c r="K35" s="9">
        <f>IF(A35="","",IF(I35&lt;&gt;"",IF(AND(J35&lt;&gt;"",J35&lt;G35),"Pago parcial","Pago"),IF(H35="","Sem previsão",IF(TODAY()&gt;H35,"Atrasado","A receber"))))</f>
        <v/>
      </c>
      <c r="L35" s="10">
        <f>IF(K35="Atrasado",TODAY()-H35,"")</f>
        <v/>
      </c>
      <c r="M35" s="16" t="n"/>
      <c r="N35" s="21">
        <f>IF(A35="",0,IF(K35="Pago",IF(J35="",G35,J35),IF(K35="Pago parcial",J35,0)))</f>
        <v/>
      </c>
      <c r="O35" s="21">
        <f>IF(A35="",0,IF(K35="Pago",0,G35-N35))</f>
        <v/>
      </c>
      <c r="P35" s="22">
        <f>IF(AND(I35&lt;&gt;"",H35&lt;&gt;""),I35-H35,"")</f>
        <v/>
      </c>
    </row>
    <row r="36">
      <c r="A36" s="18" t="n"/>
      <c r="B36" s="19" t="n"/>
      <c r="C36" s="19" t="n"/>
      <c r="D36" s="10">
        <f>IF(OR(B36="",C36=""),"",IF(MOD(C36-B36,1)=0,24,MOD(C36-B36,1)*24))</f>
        <v/>
      </c>
      <c r="E36" s="16" t="n"/>
      <c r="F36" s="9">
        <f>IF(E36="","",IFERROR(INDEX(Fontes!$B$5:$B$54,MATCH(E36,Fontes!$A$5:$A$54,0)),"fonte não cadastrada"))</f>
        <v/>
      </c>
      <c r="G36" s="17" t="n"/>
      <c r="H36" s="20">
        <f>IF(OR(A36="",E36=""),"",IFERROR(IF(INDEX(Fontes!$C$5:$C$54,MATCH(E36,Fontes!$A$5:$A$54,0))="Dias corridos",A36+INDEX(Fontes!$D$5:$D$54,MATCH(E36,Fontes!$A$5:$A$54,0)),DATE(YEAR(A36),MONTH(A36)+INDEX(Fontes!$F$5:$F$54,MATCH(E36,Fontes!$A$5:$A$54,0)),MIN(INDEX(Fontes!$E$5:$E$54,MATCH(E36,Fontes!$A$5:$A$54,0)),DAY(EOMONTH(DATE(YEAR(A36),MONTH(A36)+INDEX(Fontes!$F$5:$F$54,MATCH(E36,Fontes!$A$5:$A$54,0)),1),0))))),""))</f>
        <v/>
      </c>
      <c r="I36" s="18" t="n"/>
      <c r="J36" s="17" t="n"/>
      <c r="K36" s="9">
        <f>IF(A36="","",IF(I36&lt;&gt;"",IF(AND(J36&lt;&gt;"",J36&lt;G36),"Pago parcial","Pago"),IF(H36="","Sem previsão",IF(TODAY()&gt;H36,"Atrasado","A receber"))))</f>
        <v/>
      </c>
      <c r="L36" s="10">
        <f>IF(K36="Atrasado",TODAY()-H36,"")</f>
        <v/>
      </c>
      <c r="M36" s="16" t="n"/>
      <c r="N36" s="21">
        <f>IF(A36="",0,IF(K36="Pago",IF(J36="",G36,J36),IF(K36="Pago parcial",J36,0)))</f>
        <v/>
      </c>
      <c r="O36" s="21">
        <f>IF(A36="",0,IF(K36="Pago",0,G36-N36))</f>
        <v/>
      </c>
      <c r="P36" s="22">
        <f>IF(AND(I36&lt;&gt;"",H36&lt;&gt;""),I36-H36,"")</f>
        <v/>
      </c>
    </row>
    <row r="37">
      <c r="A37" s="18" t="n"/>
      <c r="B37" s="19" t="n"/>
      <c r="C37" s="19" t="n"/>
      <c r="D37" s="10">
        <f>IF(OR(B37="",C37=""),"",IF(MOD(C37-B37,1)=0,24,MOD(C37-B37,1)*24))</f>
        <v/>
      </c>
      <c r="E37" s="16" t="n"/>
      <c r="F37" s="9">
        <f>IF(E37="","",IFERROR(INDEX(Fontes!$B$5:$B$54,MATCH(E37,Fontes!$A$5:$A$54,0)),"fonte não cadastrada"))</f>
        <v/>
      </c>
      <c r="G37" s="17" t="n"/>
      <c r="H37" s="20">
        <f>IF(OR(A37="",E37=""),"",IFERROR(IF(INDEX(Fontes!$C$5:$C$54,MATCH(E37,Fontes!$A$5:$A$54,0))="Dias corridos",A37+INDEX(Fontes!$D$5:$D$54,MATCH(E37,Fontes!$A$5:$A$54,0)),DATE(YEAR(A37),MONTH(A37)+INDEX(Fontes!$F$5:$F$54,MATCH(E37,Fontes!$A$5:$A$54,0)),MIN(INDEX(Fontes!$E$5:$E$54,MATCH(E37,Fontes!$A$5:$A$54,0)),DAY(EOMONTH(DATE(YEAR(A37),MONTH(A37)+INDEX(Fontes!$F$5:$F$54,MATCH(E37,Fontes!$A$5:$A$54,0)),1),0))))),""))</f>
        <v/>
      </c>
      <c r="I37" s="18" t="n"/>
      <c r="J37" s="17" t="n"/>
      <c r="K37" s="9">
        <f>IF(A37="","",IF(I37&lt;&gt;"",IF(AND(J37&lt;&gt;"",J37&lt;G37),"Pago parcial","Pago"),IF(H37="","Sem previsão",IF(TODAY()&gt;H37,"Atrasado","A receber"))))</f>
        <v/>
      </c>
      <c r="L37" s="10">
        <f>IF(K37="Atrasado",TODAY()-H37,"")</f>
        <v/>
      </c>
      <c r="M37" s="16" t="n"/>
      <c r="N37" s="21">
        <f>IF(A37="",0,IF(K37="Pago",IF(J37="",G37,J37),IF(K37="Pago parcial",J37,0)))</f>
        <v/>
      </c>
      <c r="O37" s="21">
        <f>IF(A37="",0,IF(K37="Pago",0,G37-N37))</f>
        <v/>
      </c>
      <c r="P37" s="22">
        <f>IF(AND(I37&lt;&gt;"",H37&lt;&gt;""),I37-H37,"")</f>
        <v/>
      </c>
    </row>
    <row r="38">
      <c r="A38" s="18" t="n"/>
      <c r="B38" s="19" t="n"/>
      <c r="C38" s="19" t="n"/>
      <c r="D38" s="10">
        <f>IF(OR(B38="",C38=""),"",IF(MOD(C38-B38,1)=0,24,MOD(C38-B38,1)*24))</f>
        <v/>
      </c>
      <c r="E38" s="16" t="n"/>
      <c r="F38" s="9">
        <f>IF(E38="","",IFERROR(INDEX(Fontes!$B$5:$B$54,MATCH(E38,Fontes!$A$5:$A$54,0)),"fonte não cadastrada"))</f>
        <v/>
      </c>
      <c r="G38" s="17" t="n"/>
      <c r="H38" s="20">
        <f>IF(OR(A38="",E38=""),"",IFERROR(IF(INDEX(Fontes!$C$5:$C$54,MATCH(E38,Fontes!$A$5:$A$54,0))="Dias corridos",A38+INDEX(Fontes!$D$5:$D$54,MATCH(E38,Fontes!$A$5:$A$54,0)),DATE(YEAR(A38),MONTH(A38)+INDEX(Fontes!$F$5:$F$54,MATCH(E38,Fontes!$A$5:$A$54,0)),MIN(INDEX(Fontes!$E$5:$E$54,MATCH(E38,Fontes!$A$5:$A$54,0)),DAY(EOMONTH(DATE(YEAR(A38),MONTH(A38)+INDEX(Fontes!$F$5:$F$54,MATCH(E38,Fontes!$A$5:$A$54,0)),1),0))))),""))</f>
        <v/>
      </c>
      <c r="I38" s="18" t="n"/>
      <c r="J38" s="17" t="n"/>
      <c r="K38" s="9">
        <f>IF(A38="","",IF(I38&lt;&gt;"",IF(AND(J38&lt;&gt;"",J38&lt;G38),"Pago parcial","Pago"),IF(H38="","Sem previsão",IF(TODAY()&gt;H38,"Atrasado","A receber"))))</f>
        <v/>
      </c>
      <c r="L38" s="10">
        <f>IF(K38="Atrasado",TODAY()-H38,"")</f>
        <v/>
      </c>
      <c r="M38" s="16" t="n"/>
      <c r="N38" s="21">
        <f>IF(A38="",0,IF(K38="Pago",IF(J38="",G38,J38),IF(K38="Pago parcial",J38,0)))</f>
        <v/>
      </c>
      <c r="O38" s="21">
        <f>IF(A38="",0,IF(K38="Pago",0,G38-N38))</f>
        <v/>
      </c>
      <c r="P38" s="22">
        <f>IF(AND(I38&lt;&gt;"",H38&lt;&gt;""),I38-H38,"")</f>
        <v/>
      </c>
    </row>
    <row r="39">
      <c r="A39" s="18" t="n"/>
      <c r="B39" s="19" t="n"/>
      <c r="C39" s="19" t="n"/>
      <c r="D39" s="10">
        <f>IF(OR(B39="",C39=""),"",IF(MOD(C39-B39,1)=0,24,MOD(C39-B39,1)*24))</f>
        <v/>
      </c>
      <c r="E39" s="16" t="n"/>
      <c r="F39" s="9">
        <f>IF(E39="","",IFERROR(INDEX(Fontes!$B$5:$B$54,MATCH(E39,Fontes!$A$5:$A$54,0)),"fonte não cadastrada"))</f>
        <v/>
      </c>
      <c r="G39" s="17" t="n"/>
      <c r="H39" s="20">
        <f>IF(OR(A39="",E39=""),"",IFERROR(IF(INDEX(Fontes!$C$5:$C$54,MATCH(E39,Fontes!$A$5:$A$54,0))="Dias corridos",A39+INDEX(Fontes!$D$5:$D$54,MATCH(E39,Fontes!$A$5:$A$54,0)),DATE(YEAR(A39),MONTH(A39)+INDEX(Fontes!$F$5:$F$54,MATCH(E39,Fontes!$A$5:$A$54,0)),MIN(INDEX(Fontes!$E$5:$E$54,MATCH(E39,Fontes!$A$5:$A$54,0)),DAY(EOMONTH(DATE(YEAR(A39),MONTH(A39)+INDEX(Fontes!$F$5:$F$54,MATCH(E39,Fontes!$A$5:$A$54,0)),1),0))))),""))</f>
        <v/>
      </c>
      <c r="I39" s="18" t="n"/>
      <c r="J39" s="17" t="n"/>
      <c r="K39" s="9">
        <f>IF(A39="","",IF(I39&lt;&gt;"",IF(AND(J39&lt;&gt;"",J39&lt;G39),"Pago parcial","Pago"),IF(H39="","Sem previsão",IF(TODAY()&gt;H39,"Atrasado","A receber"))))</f>
        <v/>
      </c>
      <c r="L39" s="10">
        <f>IF(K39="Atrasado",TODAY()-H39,"")</f>
        <v/>
      </c>
      <c r="M39" s="16" t="n"/>
      <c r="N39" s="21">
        <f>IF(A39="",0,IF(K39="Pago",IF(J39="",G39,J39),IF(K39="Pago parcial",J39,0)))</f>
        <v/>
      </c>
      <c r="O39" s="21">
        <f>IF(A39="",0,IF(K39="Pago",0,G39-N39))</f>
        <v/>
      </c>
      <c r="P39" s="22">
        <f>IF(AND(I39&lt;&gt;"",H39&lt;&gt;""),I39-H39,"")</f>
        <v/>
      </c>
    </row>
    <row r="40">
      <c r="A40" s="18" t="n"/>
      <c r="B40" s="19" t="n"/>
      <c r="C40" s="19" t="n"/>
      <c r="D40" s="10">
        <f>IF(OR(B40="",C40=""),"",IF(MOD(C40-B40,1)=0,24,MOD(C40-B40,1)*24))</f>
        <v/>
      </c>
      <c r="E40" s="16" t="n"/>
      <c r="F40" s="9">
        <f>IF(E40="","",IFERROR(INDEX(Fontes!$B$5:$B$54,MATCH(E40,Fontes!$A$5:$A$54,0)),"fonte não cadastrada"))</f>
        <v/>
      </c>
      <c r="G40" s="17" t="n"/>
      <c r="H40" s="20">
        <f>IF(OR(A40="",E40=""),"",IFERROR(IF(INDEX(Fontes!$C$5:$C$54,MATCH(E40,Fontes!$A$5:$A$54,0))="Dias corridos",A40+INDEX(Fontes!$D$5:$D$54,MATCH(E40,Fontes!$A$5:$A$54,0)),DATE(YEAR(A40),MONTH(A40)+INDEX(Fontes!$F$5:$F$54,MATCH(E40,Fontes!$A$5:$A$54,0)),MIN(INDEX(Fontes!$E$5:$E$54,MATCH(E40,Fontes!$A$5:$A$54,0)),DAY(EOMONTH(DATE(YEAR(A40),MONTH(A40)+INDEX(Fontes!$F$5:$F$54,MATCH(E40,Fontes!$A$5:$A$54,0)),1),0))))),""))</f>
        <v/>
      </c>
      <c r="I40" s="18" t="n"/>
      <c r="J40" s="17" t="n"/>
      <c r="K40" s="9">
        <f>IF(A40="","",IF(I40&lt;&gt;"",IF(AND(J40&lt;&gt;"",J40&lt;G40),"Pago parcial","Pago"),IF(H40="","Sem previsão",IF(TODAY()&gt;H40,"Atrasado","A receber"))))</f>
        <v/>
      </c>
      <c r="L40" s="10">
        <f>IF(K40="Atrasado",TODAY()-H40,"")</f>
        <v/>
      </c>
      <c r="M40" s="16" t="n"/>
      <c r="N40" s="21">
        <f>IF(A40="",0,IF(K40="Pago",IF(J40="",G40,J40),IF(K40="Pago parcial",J40,0)))</f>
        <v/>
      </c>
      <c r="O40" s="21">
        <f>IF(A40="",0,IF(K40="Pago",0,G40-N40))</f>
        <v/>
      </c>
      <c r="P40" s="22">
        <f>IF(AND(I40&lt;&gt;"",H40&lt;&gt;""),I40-H40,"")</f>
        <v/>
      </c>
    </row>
    <row r="41">
      <c r="A41" s="18" t="n"/>
      <c r="B41" s="19" t="n"/>
      <c r="C41" s="19" t="n"/>
      <c r="D41" s="10">
        <f>IF(OR(B41="",C41=""),"",IF(MOD(C41-B41,1)=0,24,MOD(C41-B41,1)*24))</f>
        <v/>
      </c>
      <c r="E41" s="16" t="n"/>
      <c r="F41" s="9">
        <f>IF(E41="","",IFERROR(INDEX(Fontes!$B$5:$B$54,MATCH(E41,Fontes!$A$5:$A$54,0)),"fonte não cadastrada"))</f>
        <v/>
      </c>
      <c r="G41" s="17" t="n"/>
      <c r="H41" s="20">
        <f>IF(OR(A41="",E41=""),"",IFERROR(IF(INDEX(Fontes!$C$5:$C$54,MATCH(E41,Fontes!$A$5:$A$54,0))="Dias corridos",A41+INDEX(Fontes!$D$5:$D$54,MATCH(E41,Fontes!$A$5:$A$54,0)),DATE(YEAR(A41),MONTH(A41)+INDEX(Fontes!$F$5:$F$54,MATCH(E41,Fontes!$A$5:$A$54,0)),MIN(INDEX(Fontes!$E$5:$E$54,MATCH(E41,Fontes!$A$5:$A$54,0)),DAY(EOMONTH(DATE(YEAR(A41),MONTH(A41)+INDEX(Fontes!$F$5:$F$54,MATCH(E41,Fontes!$A$5:$A$54,0)),1),0))))),""))</f>
        <v/>
      </c>
      <c r="I41" s="18" t="n"/>
      <c r="J41" s="17" t="n"/>
      <c r="K41" s="9">
        <f>IF(A41="","",IF(I41&lt;&gt;"",IF(AND(J41&lt;&gt;"",J41&lt;G41),"Pago parcial","Pago"),IF(H41="","Sem previsão",IF(TODAY()&gt;H41,"Atrasado","A receber"))))</f>
        <v/>
      </c>
      <c r="L41" s="10">
        <f>IF(K41="Atrasado",TODAY()-H41,"")</f>
        <v/>
      </c>
      <c r="M41" s="16" t="n"/>
      <c r="N41" s="21">
        <f>IF(A41="",0,IF(K41="Pago",IF(J41="",G41,J41),IF(K41="Pago parcial",J41,0)))</f>
        <v/>
      </c>
      <c r="O41" s="21">
        <f>IF(A41="",0,IF(K41="Pago",0,G41-N41))</f>
        <v/>
      </c>
      <c r="P41" s="22">
        <f>IF(AND(I41&lt;&gt;"",H41&lt;&gt;""),I41-H41,"")</f>
        <v/>
      </c>
    </row>
    <row r="42">
      <c r="A42" s="18" t="n"/>
      <c r="B42" s="19" t="n"/>
      <c r="C42" s="19" t="n"/>
      <c r="D42" s="10">
        <f>IF(OR(B42="",C42=""),"",IF(MOD(C42-B42,1)=0,24,MOD(C42-B42,1)*24))</f>
        <v/>
      </c>
      <c r="E42" s="16" t="n"/>
      <c r="F42" s="9">
        <f>IF(E42="","",IFERROR(INDEX(Fontes!$B$5:$B$54,MATCH(E42,Fontes!$A$5:$A$54,0)),"fonte não cadastrada"))</f>
        <v/>
      </c>
      <c r="G42" s="17" t="n"/>
      <c r="H42" s="20">
        <f>IF(OR(A42="",E42=""),"",IFERROR(IF(INDEX(Fontes!$C$5:$C$54,MATCH(E42,Fontes!$A$5:$A$54,0))="Dias corridos",A42+INDEX(Fontes!$D$5:$D$54,MATCH(E42,Fontes!$A$5:$A$54,0)),DATE(YEAR(A42),MONTH(A42)+INDEX(Fontes!$F$5:$F$54,MATCH(E42,Fontes!$A$5:$A$54,0)),MIN(INDEX(Fontes!$E$5:$E$54,MATCH(E42,Fontes!$A$5:$A$54,0)),DAY(EOMONTH(DATE(YEAR(A42),MONTH(A42)+INDEX(Fontes!$F$5:$F$54,MATCH(E42,Fontes!$A$5:$A$54,0)),1),0))))),""))</f>
        <v/>
      </c>
      <c r="I42" s="18" t="n"/>
      <c r="J42" s="17" t="n"/>
      <c r="K42" s="9">
        <f>IF(A42="","",IF(I42&lt;&gt;"",IF(AND(J42&lt;&gt;"",J42&lt;G42),"Pago parcial","Pago"),IF(H42="","Sem previsão",IF(TODAY()&gt;H42,"Atrasado","A receber"))))</f>
        <v/>
      </c>
      <c r="L42" s="10">
        <f>IF(K42="Atrasado",TODAY()-H42,"")</f>
        <v/>
      </c>
      <c r="M42" s="16" t="n"/>
      <c r="N42" s="21">
        <f>IF(A42="",0,IF(K42="Pago",IF(J42="",G42,J42),IF(K42="Pago parcial",J42,0)))</f>
        <v/>
      </c>
      <c r="O42" s="21">
        <f>IF(A42="",0,IF(K42="Pago",0,G42-N42))</f>
        <v/>
      </c>
      <c r="P42" s="22">
        <f>IF(AND(I42&lt;&gt;"",H42&lt;&gt;""),I42-H42,"")</f>
        <v/>
      </c>
    </row>
    <row r="43">
      <c r="A43" s="18" t="n"/>
      <c r="B43" s="19" t="n"/>
      <c r="C43" s="19" t="n"/>
      <c r="D43" s="10">
        <f>IF(OR(B43="",C43=""),"",IF(MOD(C43-B43,1)=0,24,MOD(C43-B43,1)*24))</f>
        <v/>
      </c>
      <c r="E43" s="16" t="n"/>
      <c r="F43" s="9">
        <f>IF(E43="","",IFERROR(INDEX(Fontes!$B$5:$B$54,MATCH(E43,Fontes!$A$5:$A$54,0)),"fonte não cadastrada"))</f>
        <v/>
      </c>
      <c r="G43" s="17" t="n"/>
      <c r="H43" s="20">
        <f>IF(OR(A43="",E43=""),"",IFERROR(IF(INDEX(Fontes!$C$5:$C$54,MATCH(E43,Fontes!$A$5:$A$54,0))="Dias corridos",A43+INDEX(Fontes!$D$5:$D$54,MATCH(E43,Fontes!$A$5:$A$54,0)),DATE(YEAR(A43),MONTH(A43)+INDEX(Fontes!$F$5:$F$54,MATCH(E43,Fontes!$A$5:$A$54,0)),MIN(INDEX(Fontes!$E$5:$E$54,MATCH(E43,Fontes!$A$5:$A$54,0)),DAY(EOMONTH(DATE(YEAR(A43),MONTH(A43)+INDEX(Fontes!$F$5:$F$54,MATCH(E43,Fontes!$A$5:$A$54,0)),1),0))))),""))</f>
        <v/>
      </c>
      <c r="I43" s="18" t="n"/>
      <c r="J43" s="17" t="n"/>
      <c r="K43" s="9">
        <f>IF(A43="","",IF(I43&lt;&gt;"",IF(AND(J43&lt;&gt;"",J43&lt;G43),"Pago parcial","Pago"),IF(H43="","Sem previsão",IF(TODAY()&gt;H43,"Atrasado","A receber"))))</f>
        <v/>
      </c>
      <c r="L43" s="10">
        <f>IF(K43="Atrasado",TODAY()-H43,"")</f>
        <v/>
      </c>
      <c r="M43" s="16" t="n"/>
      <c r="N43" s="21">
        <f>IF(A43="",0,IF(K43="Pago",IF(J43="",G43,J43),IF(K43="Pago parcial",J43,0)))</f>
        <v/>
      </c>
      <c r="O43" s="21">
        <f>IF(A43="",0,IF(K43="Pago",0,G43-N43))</f>
        <v/>
      </c>
      <c r="P43" s="22">
        <f>IF(AND(I43&lt;&gt;"",H43&lt;&gt;""),I43-H43,"")</f>
        <v/>
      </c>
    </row>
    <row r="44">
      <c r="A44" s="18" t="n"/>
      <c r="B44" s="19" t="n"/>
      <c r="C44" s="19" t="n"/>
      <c r="D44" s="10">
        <f>IF(OR(B44="",C44=""),"",IF(MOD(C44-B44,1)=0,24,MOD(C44-B44,1)*24))</f>
        <v/>
      </c>
      <c r="E44" s="16" t="n"/>
      <c r="F44" s="9">
        <f>IF(E44="","",IFERROR(INDEX(Fontes!$B$5:$B$54,MATCH(E44,Fontes!$A$5:$A$54,0)),"fonte não cadastrada"))</f>
        <v/>
      </c>
      <c r="G44" s="17" t="n"/>
      <c r="H44" s="20">
        <f>IF(OR(A44="",E44=""),"",IFERROR(IF(INDEX(Fontes!$C$5:$C$54,MATCH(E44,Fontes!$A$5:$A$54,0))="Dias corridos",A44+INDEX(Fontes!$D$5:$D$54,MATCH(E44,Fontes!$A$5:$A$54,0)),DATE(YEAR(A44),MONTH(A44)+INDEX(Fontes!$F$5:$F$54,MATCH(E44,Fontes!$A$5:$A$54,0)),MIN(INDEX(Fontes!$E$5:$E$54,MATCH(E44,Fontes!$A$5:$A$54,0)),DAY(EOMONTH(DATE(YEAR(A44),MONTH(A44)+INDEX(Fontes!$F$5:$F$54,MATCH(E44,Fontes!$A$5:$A$54,0)),1),0))))),""))</f>
        <v/>
      </c>
      <c r="I44" s="18" t="n"/>
      <c r="J44" s="17" t="n"/>
      <c r="K44" s="9">
        <f>IF(A44="","",IF(I44&lt;&gt;"",IF(AND(J44&lt;&gt;"",J44&lt;G44),"Pago parcial","Pago"),IF(H44="","Sem previsão",IF(TODAY()&gt;H44,"Atrasado","A receber"))))</f>
        <v/>
      </c>
      <c r="L44" s="10">
        <f>IF(K44="Atrasado",TODAY()-H44,"")</f>
        <v/>
      </c>
      <c r="M44" s="16" t="n"/>
      <c r="N44" s="21">
        <f>IF(A44="",0,IF(K44="Pago",IF(J44="",G44,J44),IF(K44="Pago parcial",J44,0)))</f>
        <v/>
      </c>
      <c r="O44" s="21">
        <f>IF(A44="",0,IF(K44="Pago",0,G44-N44))</f>
        <v/>
      </c>
      <c r="P44" s="22">
        <f>IF(AND(I44&lt;&gt;"",H44&lt;&gt;""),I44-H44,"")</f>
        <v/>
      </c>
    </row>
    <row r="45">
      <c r="A45" s="18" t="n"/>
      <c r="B45" s="19" t="n"/>
      <c r="C45" s="19" t="n"/>
      <c r="D45" s="10">
        <f>IF(OR(B45="",C45=""),"",IF(MOD(C45-B45,1)=0,24,MOD(C45-B45,1)*24))</f>
        <v/>
      </c>
      <c r="E45" s="16" t="n"/>
      <c r="F45" s="9">
        <f>IF(E45="","",IFERROR(INDEX(Fontes!$B$5:$B$54,MATCH(E45,Fontes!$A$5:$A$54,0)),"fonte não cadastrada"))</f>
        <v/>
      </c>
      <c r="G45" s="17" t="n"/>
      <c r="H45" s="20">
        <f>IF(OR(A45="",E45=""),"",IFERROR(IF(INDEX(Fontes!$C$5:$C$54,MATCH(E45,Fontes!$A$5:$A$54,0))="Dias corridos",A45+INDEX(Fontes!$D$5:$D$54,MATCH(E45,Fontes!$A$5:$A$54,0)),DATE(YEAR(A45),MONTH(A45)+INDEX(Fontes!$F$5:$F$54,MATCH(E45,Fontes!$A$5:$A$54,0)),MIN(INDEX(Fontes!$E$5:$E$54,MATCH(E45,Fontes!$A$5:$A$54,0)),DAY(EOMONTH(DATE(YEAR(A45),MONTH(A45)+INDEX(Fontes!$F$5:$F$54,MATCH(E45,Fontes!$A$5:$A$54,0)),1),0))))),""))</f>
        <v/>
      </c>
      <c r="I45" s="18" t="n"/>
      <c r="J45" s="17" t="n"/>
      <c r="K45" s="9">
        <f>IF(A45="","",IF(I45&lt;&gt;"",IF(AND(J45&lt;&gt;"",J45&lt;G45),"Pago parcial","Pago"),IF(H45="","Sem previsão",IF(TODAY()&gt;H45,"Atrasado","A receber"))))</f>
        <v/>
      </c>
      <c r="L45" s="10">
        <f>IF(K45="Atrasado",TODAY()-H45,"")</f>
        <v/>
      </c>
      <c r="M45" s="16" t="n"/>
      <c r="N45" s="21">
        <f>IF(A45="",0,IF(K45="Pago",IF(J45="",G45,J45),IF(K45="Pago parcial",J45,0)))</f>
        <v/>
      </c>
      <c r="O45" s="21">
        <f>IF(A45="",0,IF(K45="Pago",0,G45-N45))</f>
        <v/>
      </c>
      <c r="P45" s="22">
        <f>IF(AND(I45&lt;&gt;"",H45&lt;&gt;""),I45-H45,"")</f>
        <v/>
      </c>
    </row>
    <row r="46">
      <c r="A46" s="18" t="n"/>
      <c r="B46" s="19" t="n"/>
      <c r="C46" s="19" t="n"/>
      <c r="D46" s="10">
        <f>IF(OR(B46="",C46=""),"",IF(MOD(C46-B46,1)=0,24,MOD(C46-B46,1)*24))</f>
        <v/>
      </c>
      <c r="E46" s="16" t="n"/>
      <c r="F46" s="9">
        <f>IF(E46="","",IFERROR(INDEX(Fontes!$B$5:$B$54,MATCH(E46,Fontes!$A$5:$A$54,0)),"fonte não cadastrada"))</f>
        <v/>
      </c>
      <c r="G46" s="17" t="n"/>
      <c r="H46" s="20">
        <f>IF(OR(A46="",E46=""),"",IFERROR(IF(INDEX(Fontes!$C$5:$C$54,MATCH(E46,Fontes!$A$5:$A$54,0))="Dias corridos",A46+INDEX(Fontes!$D$5:$D$54,MATCH(E46,Fontes!$A$5:$A$54,0)),DATE(YEAR(A46),MONTH(A46)+INDEX(Fontes!$F$5:$F$54,MATCH(E46,Fontes!$A$5:$A$54,0)),MIN(INDEX(Fontes!$E$5:$E$54,MATCH(E46,Fontes!$A$5:$A$54,0)),DAY(EOMONTH(DATE(YEAR(A46),MONTH(A46)+INDEX(Fontes!$F$5:$F$54,MATCH(E46,Fontes!$A$5:$A$54,0)),1),0))))),""))</f>
        <v/>
      </c>
      <c r="I46" s="18" t="n"/>
      <c r="J46" s="17" t="n"/>
      <c r="K46" s="9">
        <f>IF(A46="","",IF(I46&lt;&gt;"",IF(AND(J46&lt;&gt;"",J46&lt;G46),"Pago parcial","Pago"),IF(H46="","Sem previsão",IF(TODAY()&gt;H46,"Atrasado","A receber"))))</f>
        <v/>
      </c>
      <c r="L46" s="10">
        <f>IF(K46="Atrasado",TODAY()-H46,"")</f>
        <v/>
      </c>
      <c r="M46" s="16" t="n"/>
      <c r="N46" s="21">
        <f>IF(A46="",0,IF(K46="Pago",IF(J46="",G46,J46),IF(K46="Pago parcial",J46,0)))</f>
        <v/>
      </c>
      <c r="O46" s="21">
        <f>IF(A46="",0,IF(K46="Pago",0,G46-N46))</f>
        <v/>
      </c>
      <c r="P46" s="22">
        <f>IF(AND(I46&lt;&gt;"",H46&lt;&gt;""),I46-H46,"")</f>
        <v/>
      </c>
    </row>
    <row r="47">
      <c r="A47" s="18" t="n"/>
      <c r="B47" s="19" t="n"/>
      <c r="C47" s="19" t="n"/>
      <c r="D47" s="10">
        <f>IF(OR(B47="",C47=""),"",IF(MOD(C47-B47,1)=0,24,MOD(C47-B47,1)*24))</f>
        <v/>
      </c>
      <c r="E47" s="16" t="n"/>
      <c r="F47" s="9">
        <f>IF(E47="","",IFERROR(INDEX(Fontes!$B$5:$B$54,MATCH(E47,Fontes!$A$5:$A$54,0)),"fonte não cadastrada"))</f>
        <v/>
      </c>
      <c r="G47" s="17" t="n"/>
      <c r="H47" s="20">
        <f>IF(OR(A47="",E47=""),"",IFERROR(IF(INDEX(Fontes!$C$5:$C$54,MATCH(E47,Fontes!$A$5:$A$54,0))="Dias corridos",A47+INDEX(Fontes!$D$5:$D$54,MATCH(E47,Fontes!$A$5:$A$54,0)),DATE(YEAR(A47),MONTH(A47)+INDEX(Fontes!$F$5:$F$54,MATCH(E47,Fontes!$A$5:$A$54,0)),MIN(INDEX(Fontes!$E$5:$E$54,MATCH(E47,Fontes!$A$5:$A$54,0)),DAY(EOMONTH(DATE(YEAR(A47),MONTH(A47)+INDEX(Fontes!$F$5:$F$54,MATCH(E47,Fontes!$A$5:$A$54,0)),1),0))))),""))</f>
        <v/>
      </c>
      <c r="I47" s="18" t="n"/>
      <c r="J47" s="17" t="n"/>
      <c r="K47" s="9">
        <f>IF(A47="","",IF(I47&lt;&gt;"",IF(AND(J47&lt;&gt;"",J47&lt;G47),"Pago parcial","Pago"),IF(H47="","Sem previsão",IF(TODAY()&gt;H47,"Atrasado","A receber"))))</f>
        <v/>
      </c>
      <c r="L47" s="10">
        <f>IF(K47="Atrasado",TODAY()-H47,"")</f>
        <v/>
      </c>
      <c r="M47" s="16" t="n"/>
      <c r="N47" s="21">
        <f>IF(A47="",0,IF(K47="Pago",IF(J47="",G47,J47),IF(K47="Pago parcial",J47,0)))</f>
        <v/>
      </c>
      <c r="O47" s="21">
        <f>IF(A47="",0,IF(K47="Pago",0,G47-N47))</f>
        <v/>
      </c>
      <c r="P47" s="22">
        <f>IF(AND(I47&lt;&gt;"",H47&lt;&gt;""),I47-H47,"")</f>
        <v/>
      </c>
    </row>
    <row r="48">
      <c r="A48" s="18" t="n"/>
      <c r="B48" s="19" t="n"/>
      <c r="C48" s="19" t="n"/>
      <c r="D48" s="10">
        <f>IF(OR(B48="",C48=""),"",IF(MOD(C48-B48,1)=0,24,MOD(C48-B48,1)*24))</f>
        <v/>
      </c>
      <c r="E48" s="16" t="n"/>
      <c r="F48" s="9">
        <f>IF(E48="","",IFERROR(INDEX(Fontes!$B$5:$B$54,MATCH(E48,Fontes!$A$5:$A$54,0)),"fonte não cadastrada"))</f>
        <v/>
      </c>
      <c r="G48" s="17" t="n"/>
      <c r="H48" s="20">
        <f>IF(OR(A48="",E48=""),"",IFERROR(IF(INDEX(Fontes!$C$5:$C$54,MATCH(E48,Fontes!$A$5:$A$54,0))="Dias corridos",A48+INDEX(Fontes!$D$5:$D$54,MATCH(E48,Fontes!$A$5:$A$54,0)),DATE(YEAR(A48),MONTH(A48)+INDEX(Fontes!$F$5:$F$54,MATCH(E48,Fontes!$A$5:$A$54,0)),MIN(INDEX(Fontes!$E$5:$E$54,MATCH(E48,Fontes!$A$5:$A$54,0)),DAY(EOMONTH(DATE(YEAR(A48),MONTH(A48)+INDEX(Fontes!$F$5:$F$54,MATCH(E48,Fontes!$A$5:$A$54,0)),1),0))))),""))</f>
        <v/>
      </c>
      <c r="I48" s="18" t="n"/>
      <c r="J48" s="17" t="n"/>
      <c r="K48" s="9">
        <f>IF(A48="","",IF(I48&lt;&gt;"",IF(AND(J48&lt;&gt;"",J48&lt;G48),"Pago parcial","Pago"),IF(H48="","Sem previsão",IF(TODAY()&gt;H48,"Atrasado","A receber"))))</f>
        <v/>
      </c>
      <c r="L48" s="10">
        <f>IF(K48="Atrasado",TODAY()-H48,"")</f>
        <v/>
      </c>
      <c r="M48" s="16" t="n"/>
      <c r="N48" s="21">
        <f>IF(A48="",0,IF(K48="Pago",IF(J48="",G48,J48),IF(K48="Pago parcial",J48,0)))</f>
        <v/>
      </c>
      <c r="O48" s="21">
        <f>IF(A48="",0,IF(K48="Pago",0,G48-N48))</f>
        <v/>
      </c>
      <c r="P48" s="22">
        <f>IF(AND(I48&lt;&gt;"",H48&lt;&gt;""),I48-H48,"")</f>
        <v/>
      </c>
    </row>
    <row r="49">
      <c r="A49" s="18" t="n"/>
      <c r="B49" s="19" t="n"/>
      <c r="C49" s="19" t="n"/>
      <c r="D49" s="10">
        <f>IF(OR(B49="",C49=""),"",IF(MOD(C49-B49,1)=0,24,MOD(C49-B49,1)*24))</f>
        <v/>
      </c>
      <c r="E49" s="16" t="n"/>
      <c r="F49" s="9">
        <f>IF(E49="","",IFERROR(INDEX(Fontes!$B$5:$B$54,MATCH(E49,Fontes!$A$5:$A$54,0)),"fonte não cadastrada"))</f>
        <v/>
      </c>
      <c r="G49" s="17" t="n"/>
      <c r="H49" s="20">
        <f>IF(OR(A49="",E49=""),"",IFERROR(IF(INDEX(Fontes!$C$5:$C$54,MATCH(E49,Fontes!$A$5:$A$54,0))="Dias corridos",A49+INDEX(Fontes!$D$5:$D$54,MATCH(E49,Fontes!$A$5:$A$54,0)),DATE(YEAR(A49),MONTH(A49)+INDEX(Fontes!$F$5:$F$54,MATCH(E49,Fontes!$A$5:$A$54,0)),MIN(INDEX(Fontes!$E$5:$E$54,MATCH(E49,Fontes!$A$5:$A$54,0)),DAY(EOMONTH(DATE(YEAR(A49),MONTH(A49)+INDEX(Fontes!$F$5:$F$54,MATCH(E49,Fontes!$A$5:$A$54,0)),1),0))))),""))</f>
        <v/>
      </c>
      <c r="I49" s="18" t="n"/>
      <c r="J49" s="17" t="n"/>
      <c r="K49" s="9">
        <f>IF(A49="","",IF(I49&lt;&gt;"",IF(AND(J49&lt;&gt;"",J49&lt;G49),"Pago parcial","Pago"),IF(H49="","Sem previsão",IF(TODAY()&gt;H49,"Atrasado","A receber"))))</f>
        <v/>
      </c>
      <c r="L49" s="10">
        <f>IF(K49="Atrasado",TODAY()-H49,"")</f>
        <v/>
      </c>
      <c r="M49" s="16" t="n"/>
      <c r="N49" s="21">
        <f>IF(A49="",0,IF(K49="Pago",IF(J49="",G49,J49),IF(K49="Pago parcial",J49,0)))</f>
        <v/>
      </c>
      <c r="O49" s="21">
        <f>IF(A49="",0,IF(K49="Pago",0,G49-N49))</f>
        <v/>
      </c>
      <c r="P49" s="22">
        <f>IF(AND(I49&lt;&gt;"",H49&lt;&gt;""),I49-H49,"")</f>
        <v/>
      </c>
    </row>
    <row r="50">
      <c r="A50" s="18" t="n"/>
      <c r="B50" s="19" t="n"/>
      <c r="C50" s="19" t="n"/>
      <c r="D50" s="10">
        <f>IF(OR(B50="",C50=""),"",IF(MOD(C50-B50,1)=0,24,MOD(C50-B50,1)*24))</f>
        <v/>
      </c>
      <c r="E50" s="16" t="n"/>
      <c r="F50" s="9">
        <f>IF(E50="","",IFERROR(INDEX(Fontes!$B$5:$B$54,MATCH(E50,Fontes!$A$5:$A$54,0)),"fonte não cadastrada"))</f>
        <v/>
      </c>
      <c r="G50" s="17" t="n"/>
      <c r="H50" s="20">
        <f>IF(OR(A50="",E50=""),"",IFERROR(IF(INDEX(Fontes!$C$5:$C$54,MATCH(E50,Fontes!$A$5:$A$54,0))="Dias corridos",A50+INDEX(Fontes!$D$5:$D$54,MATCH(E50,Fontes!$A$5:$A$54,0)),DATE(YEAR(A50),MONTH(A50)+INDEX(Fontes!$F$5:$F$54,MATCH(E50,Fontes!$A$5:$A$54,0)),MIN(INDEX(Fontes!$E$5:$E$54,MATCH(E50,Fontes!$A$5:$A$54,0)),DAY(EOMONTH(DATE(YEAR(A50),MONTH(A50)+INDEX(Fontes!$F$5:$F$54,MATCH(E50,Fontes!$A$5:$A$54,0)),1),0))))),""))</f>
        <v/>
      </c>
      <c r="I50" s="18" t="n"/>
      <c r="J50" s="17" t="n"/>
      <c r="K50" s="9">
        <f>IF(A50="","",IF(I50&lt;&gt;"",IF(AND(J50&lt;&gt;"",J50&lt;G50),"Pago parcial","Pago"),IF(H50="","Sem previsão",IF(TODAY()&gt;H50,"Atrasado","A receber"))))</f>
        <v/>
      </c>
      <c r="L50" s="10">
        <f>IF(K50="Atrasado",TODAY()-H50,"")</f>
        <v/>
      </c>
      <c r="M50" s="16" t="n"/>
      <c r="N50" s="21">
        <f>IF(A50="",0,IF(K50="Pago",IF(J50="",G50,J50),IF(K50="Pago parcial",J50,0)))</f>
        <v/>
      </c>
      <c r="O50" s="21">
        <f>IF(A50="",0,IF(K50="Pago",0,G50-N50))</f>
        <v/>
      </c>
      <c r="P50" s="22">
        <f>IF(AND(I50&lt;&gt;"",H50&lt;&gt;""),I50-H50,"")</f>
        <v/>
      </c>
    </row>
    <row r="51">
      <c r="A51" s="18" t="n"/>
      <c r="B51" s="19" t="n"/>
      <c r="C51" s="19" t="n"/>
      <c r="D51" s="10">
        <f>IF(OR(B51="",C51=""),"",IF(MOD(C51-B51,1)=0,24,MOD(C51-B51,1)*24))</f>
        <v/>
      </c>
      <c r="E51" s="16" t="n"/>
      <c r="F51" s="9">
        <f>IF(E51="","",IFERROR(INDEX(Fontes!$B$5:$B$54,MATCH(E51,Fontes!$A$5:$A$54,0)),"fonte não cadastrada"))</f>
        <v/>
      </c>
      <c r="G51" s="17" t="n"/>
      <c r="H51" s="20">
        <f>IF(OR(A51="",E51=""),"",IFERROR(IF(INDEX(Fontes!$C$5:$C$54,MATCH(E51,Fontes!$A$5:$A$54,0))="Dias corridos",A51+INDEX(Fontes!$D$5:$D$54,MATCH(E51,Fontes!$A$5:$A$54,0)),DATE(YEAR(A51),MONTH(A51)+INDEX(Fontes!$F$5:$F$54,MATCH(E51,Fontes!$A$5:$A$54,0)),MIN(INDEX(Fontes!$E$5:$E$54,MATCH(E51,Fontes!$A$5:$A$54,0)),DAY(EOMONTH(DATE(YEAR(A51),MONTH(A51)+INDEX(Fontes!$F$5:$F$54,MATCH(E51,Fontes!$A$5:$A$54,0)),1),0))))),""))</f>
        <v/>
      </c>
      <c r="I51" s="18" t="n"/>
      <c r="J51" s="17" t="n"/>
      <c r="K51" s="9">
        <f>IF(A51="","",IF(I51&lt;&gt;"",IF(AND(J51&lt;&gt;"",J51&lt;G51),"Pago parcial","Pago"),IF(H51="","Sem previsão",IF(TODAY()&gt;H51,"Atrasado","A receber"))))</f>
        <v/>
      </c>
      <c r="L51" s="10">
        <f>IF(K51="Atrasado",TODAY()-H51,"")</f>
        <v/>
      </c>
      <c r="M51" s="16" t="n"/>
      <c r="N51" s="21">
        <f>IF(A51="",0,IF(K51="Pago",IF(J51="",G51,J51),IF(K51="Pago parcial",J51,0)))</f>
        <v/>
      </c>
      <c r="O51" s="21">
        <f>IF(A51="",0,IF(K51="Pago",0,G51-N51))</f>
        <v/>
      </c>
      <c r="P51" s="22">
        <f>IF(AND(I51&lt;&gt;"",H51&lt;&gt;""),I51-H51,"")</f>
        <v/>
      </c>
    </row>
    <row r="52">
      <c r="A52" s="18" t="n"/>
      <c r="B52" s="19" t="n"/>
      <c r="C52" s="19" t="n"/>
      <c r="D52" s="10">
        <f>IF(OR(B52="",C52=""),"",IF(MOD(C52-B52,1)=0,24,MOD(C52-B52,1)*24))</f>
        <v/>
      </c>
      <c r="E52" s="16" t="n"/>
      <c r="F52" s="9">
        <f>IF(E52="","",IFERROR(INDEX(Fontes!$B$5:$B$54,MATCH(E52,Fontes!$A$5:$A$54,0)),"fonte não cadastrada"))</f>
        <v/>
      </c>
      <c r="G52" s="17" t="n"/>
      <c r="H52" s="20">
        <f>IF(OR(A52="",E52=""),"",IFERROR(IF(INDEX(Fontes!$C$5:$C$54,MATCH(E52,Fontes!$A$5:$A$54,0))="Dias corridos",A52+INDEX(Fontes!$D$5:$D$54,MATCH(E52,Fontes!$A$5:$A$54,0)),DATE(YEAR(A52),MONTH(A52)+INDEX(Fontes!$F$5:$F$54,MATCH(E52,Fontes!$A$5:$A$54,0)),MIN(INDEX(Fontes!$E$5:$E$54,MATCH(E52,Fontes!$A$5:$A$54,0)),DAY(EOMONTH(DATE(YEAR(A52),MONTH(A52)+INDEX(Fontes!$F$5:$F$54,MATCH(E52,Fontes!$A$5:$A$54,0)),1),0))))),""))</f>
        <v/>
      </c>
      <c r="I52" s="18" t="n"/>
      <c r="J52" s="17" t="n"/>
      <c r="K52" s="9">
        <f>IF(A52="","",IF(I52&lt;&gt;"",IF(AND(J52&lt;&gt;"",J52&lt;G52),"Pago parcial","Pago"),IF(H52="","Sem previsão",IF(TODAY()&gt;H52,"Atrasado","A receber"))))</f>
        <v/>
      </c>
      <c r="L52" s="10">
        <f>IF(K52="Atrasado",TODAY()-H52,"")</f>
        <v/>
      </c>
      <c r="M52" s="16" t="n"/>
      <c r="N52" s="21">
        <f>IF(A52="",0,IF(K52="Pago",IF(J52="",G52,J52),IF(K52="Pago parcial",J52,0)))</f>
        <v/>
      </c>
      <c r="O52" s="21">
        <f>IF(A52="",0,IF(K52="Pago",0,G52-N52))</f>
        <v/>
      </c>
      <c r="P52" s="22">
        <f>IF(AND(I52&lt;&gt;"",H52&lt;&gt;""),I52-H52,"")</f>
        <v/>
      </c>
    </row>
    <row r="53">
      <c r="A53" s="18" t="n"/>
      <c r="B53" s="19" t="n"/>
      <c r="C53" s="19" t="n"/>
      <c r="D53" s="10">
        <f>IF(OR(B53="",C53=""),"",IF(MOD(C53-B53,1)=0,24,MOD(C53-B53,1)*24))</f>
        <v/>
      </c>
      <c r="E53" s="16" t="n"/>
      <c r="F53" s="9">
        <f>IF(E53="","",IFERROR(INDEX(Fontes!$B$5:$B$54,MATCH(E53,Fontes!$A$5:$A$54,0)),"fonte não cadastrada"))</f>
        <v/>
      </c>
      <c r="G53" s="17" t="n"/>
      <c r="H53" s="20">
        <f>IF(OR(A53="",E53=""),"",IFERROR(IF(INDEX(Fontes!$C$5:$C$54,MATCH(E53,Fontes!$A$5:$A$54,0))="Dias corridos",A53+INDEX(Fontes!$D$5:$D$54,MATCH(E53,Fontes!$A$5:$A$54,0)),DATE(YEAR(A53),MONTH(A53)+INDEX(Fontes!$F$5:$F$54,MATCH(E53,Fontes!$A$5:$A$54,0)),MIN(INDEX(Fontes!$E$5:$E$54,MATCH(E53,Fontes!$A$5:$A$54,0)),DAY(EOMONTH(DATE(YEAR(A53),MONTH(A53)+INDEX(Fontes!$F$5:$F$54,MATCH(E53,Fontes!$A$5:$A$54,0)),1),0))))),""))</f>
        <v/>
      </c>
      <c r="I53" s="18" t="n"/>
      <c r="J53" s="17" t="n"/>
      <c r="K53" s="9">
        <f>IF(A53="","",IF(I53&lt;&gt;"",IF(AND(J53&lt;&gt;"",J53&lt;G53),"Pago parcial","Pago"),IF(H53="","Sem previsão",IF(TODAY()&gt;H53,"Atrasado","A receber"))))</f>
        <v/>
      </c>
      <c r="L53" s="10">
        <f>IF(K53="Atrasado",TODAY()-H53,"")</f>
        <v/>
      </c>
      <c r="M53" s="16" t="n"/>
      <c r="N53" s="21">
        <f>IF(A53="",0,IF(K53="Pago",IF(J53="",G53,J53),IF(K53="Pago parcial",J53,0)))</f>
        <v/>
      </c>
      <c r="O53" s="21">
        <f>IF(A53="",0,IF(K53="Pago",0,G53-N53))</f>
        <v/>
      </c>
      <c r="P53" s="22">
        <f>IF(AND(I53&lt;&gt;"",H53&lt;&gt;""),I53-H53,"")</f>
        <v/>
      </c>
    </row>
    <row r="54">
      <c r="A54" s="18" t="n"/>
      <c r="B54" s="19" t="n"/>
      <c r="C54" s="19" t="n"/>
      <c r="D54" s="10">
        <f>IF(OR(B54="",C54=""),"",IF(MOD(C54-B54,1)=0,24,MOD(C54-B54,1)*24))</f>
        <v/>
      </c>
      <c r="E54" s="16" t="n"/>
      <c r="F54" s="9">
        <f>IF(E54="","",IFERROR(INDEX(Fontes!$B$5:$B$54,MATCH(E54,Fontes!$A$5:$A$54,0)),"fonte não cadastrada"))</f>
        <v/>
      </c>
      <c r="G54" s="17" t="n"/>
      <c r="H54" s="20">
        <f>IF(OR(A54="",E54=""),"",IFERROR(IF(INDEX(Fontes!$C$5:$C$54,MATCH(E54,Fontes!$A$5:$A$54,0))="Dias corridos",A54+INDEX(Fontes!$D$5:$D$54,MATCH(E54,Fontes!$A$5:$A$54,0)),DATE(YEAR(A54),MONTH(A54)+INDEX(Fontes!$F$5:$F$54,MATCH(E54,Fontes!$A$5:$A$54,0)),MIN(INDEX(Fontes!$E$5:$E$54,MATCH(E54,Fontes!$A$5:$A$54,0)),DAY(EOMONTH(DATE(YEAR(A54),MONTH(A54)+INDEX(Fontes!$F$5:$F$54,MATCH(E54,Fontes!$A$5:$A$54,0)),1),0))))),""))</f>
        <v/>
      </c>
      <c r="I54" s="18" t="n"/>
      <c r="J54" s="17" t="n"/>
      <c r="K54" s="9">
        <f>IF(A54="","",IF(I54&lt;&gt;"",IF(AND(J54&lt;&gt;"",J54&lt;G54),"Pago parcial","Pago"),IF(H54="","Sem previsão",IF(TODAY()&gt;H54,"Atrasado","A receber"))))</f>
        <v/>
      </c>
      <c r="L54" s="10">
        <f>IF(K54="Atrasado",TODAY()-H54,"")</f>
        <v/>
      </c>
      <c r="M54" s="16" t="n"/>
      <c r="N54" s="21">
        <f>IF(A54="",0,IF(K54="Pago",IF(J54="",G54,J54),IF(K54="Pago parcial",J54,0)))</f>
        <v/>
      </c>
      <c r="O54" s="21">
        <f>IF(A54="",0,IF(K54="Pago",0,G54-N54))</f>
        <v/>
      </c>
      <c r="P54" s="22">
        <f>IF(AND(I54&lt;&gt;"",H54&lt;&gt;""),I54-H54,"")</f>
        <v/>
      </c>
    </row>
    <row r="55">
      <c r="A55" s="18" t="n"/>
      <c r="B55" s="19" t="n"/>
      <c r="C55" s="19" t="n"/>
      <c r="D55" s="10">
        <f>IF(OR(B55="",C55=""),"",IF(MOD(C55-B55,1)=0,24,MOD(C55-B55,1)*24))</f>
        <v/>
      </c>
      <c r="E55" s="16" t="n"/>
      <c r="F55" s="9">
        <f>IF(E55="","",IFERROR(INDEX(Fontes!$B$5:$B$54,MATCH(E55,Fontes!$A$5:$A$54,0)),"fonte não cadastrada"))</f>
        <v/>
      </c>
      <c r="G55" s="17" t="n"/>
      <c r="H55" s="20">
        <f>IF(OR(A55="",E55=""),"",IFERROR(IF(INDEX(Fontes!$C$5:$C$54,MATCH(E55,Fontes!$A$5:$A$54,0))="Dias corridos",A55+INDEX(Fontes!$D$5:$D$54,MATCH(E55,Fontes!$A$5:$A$54,0)),DATE(YEAR(A55),MONTH(A55)+INDEX(Fontes!$F$5:$F$54,MATCH(E55,Fontes!$A$5:$A$54,0)),MIN(INDEX(Fontes!$E$5:$E$54,MATCH(E55,Fontes!$A$5:$A$54,0)),DAY(EOMONTH(DATE(YEAR(A55),MONTH(A55)+INDEX(Fontes!$F$5:$F$54,MATCH(E55,Fontes!$A$5:$A$54,0)),1),0))))),""))</f>
        <v/>
      </c>
      <c r="I55" s="18" t="n"/>
      <c r="J55" s="17" t="n"/>
      <c r="K55" s="9">
        <f>IF(A55="","",IF(I55&lt;&gt;"",IF(AND(J55&lt;&gt;"",J55&lt;G55),"Pago parcial","Pago"),IF(H55="","Sem previsão",IF(TODAY()&gt;H55,"Atrasado","A receber"))))</f>
        <v/>
      </c>
      <c r="L55" s="10">
        <f>IF(K55="Atrasado",TODAY()-H55,"")</f>
        <v/>
      </c>
      <c r="M55" s="16" t="n"/>
      <c r="N55" s="21">
        <f>IF(A55="",0,IF(K55="Pago",IF(J55="",G55,J55),IF(K55="Pago parcial",J55,0)))</f>
        <v/>
      </c>
      <c r="O55" s="21">
        <f>IF(A55="",0,IF(K55="Pago",0,G55-N55))</f>
        <v/>
      </c>
      <c r="P55" s="22">
        <f>IF(AND(I55&lt;&gt;"",H55&lt;&gt;""),I55-H55,"")</f>
        <v/>
      </c>
    </row>
    <row r="56">
      <c r="A56" s="18" t="n"/>
      <c r="B56" s="19" t="n"/>
      <c r="C56" s="19" t="n"/>
      <c r="D56" s="10">
        <f>IF(OR(B56="",C56=""),"",IF(MOD(C56-B56,1)=0,24,MOD(C56-B56,1)*24))</f>
        <v/>
      </c>
      <c r="E56" s="16" t="n"/>
      <c r="F56" s="9">
        <f>IF(E56="","",IFERROR(INDEX(Fontes!$B$5:$B$54,MATCH(E56,Fontes!$A$5:$A$54,0)),"fonte não cadastrada"))</f>
        <v/>
      </c>
      <c r="G56" s="17" t="n"/>
      <c r="H56" s="20">
        <f>IF(OR(A56="",E56=""),"",IFERROR(IF(INDEX(Fontes!$C$5:$C$54,MATCH(E56,Fontes!$A$5:$A$54,0))="Dias corridos",A56+INDEX(Fontes!$D$5:$D$54,MATCH(E56,Fontes!$A$5:$A$54,0)),DATE(YEAR(A56),MONTH(A56)+INDEX(Fontes!$F$5:$F$54,MATCH(E56,Fontes!$A$5:$A$54,0)),MIN(INDEX(Fontes!$E$5:$E$54,MATCH(E56,Fontes!$A$5:$A$54,0)),DAY(EOMONTH(DATE(YEAR(A56),MONTH(A56)+INDEX(Fontes!$F$5:$F$54,MATCH(E56,Fontes!$A$5:$A$54,0)),1),0))))),""))</f>
        <v/>
      </c>
      <c r="I56" s="18" t="n"/>
      <c r="J56" s="17" t="n"/>
      <c r="K56" s="9">
        <f>IF(A56="","",IF(I56&lt;&gt;"",IF(AND(J56&lt;&gt;"",J56&lt;G56),"Pago parcial","Pago"),IF(H56="","Sem previsão",IF(TODAY()&gt;H56,"Atrasado","A receber"))))</f>
        <v/>
      </c>
      <c r="L56" s="10">
        <f>IF(K56="Atrasado",TODAY()-H56,"")</f>
        <v/>
      </c>
      <c r="M56" s="16" t="n"/>
      <c r="N56" s="21">
        <f>IF(A56="",0,IF(K56="Pago",IF(J56="",G56,J56),IF(K56="Pago parcial",J56,0)))</f>
        <v/>
      </c>
      <c r="O56" s="21">
        <f>IF(A56="",0,IF(K56="Pago",0,G56-N56))</f>
        <v/>
      </c>
      <c r="P56" s="22">
        <f>IF(AND(I56&lt;&gt;"",H56&lt;&gt;""),I56-H56,"")</f>
        <v/>
      </c>
    </row>
    <row r="57">
      <c r="A57" s="18" t="n"/>
      <c r="B57" s="19" t="n"/>
      <c r="C57" s="19" t="n"/>
      <c r="D57" s="10">
        <f>IF(OR(B57="",C57=""),"",IF(MOD(C57-B57,1)=0,24,MOD(C57-B57,1)*24))</f>
        <v/>
      </c>
      <c r="E57" s="16" t="n"/>
      <c r="F57" s="9">
        <f>IF(E57="","",IFERROR(INDEX(Fontes!$B$5:$B$54,MATCH(E57,Fontes!$A$5:$A$54,0)),"fonte não cadastrada"))</f>
        <v/>
      </c>
      <c r="G57" s="17" t="n"/>
      <c r="H57" s="20">
        <f>IF(OR(A57="",E57=""),"",IFERROR(IF(INDEX(Fontes!$C$5:$C$54,MATCH(E57,Fontes!$A$5:$A$54,0))="Dias corridos",A57+INDEX(Fontes!$D$5:$D$54,MATCH(E57,Fontes!$A$5:$A$54,0)),DATE(YEAR(A57),MONTH(A57)+INDEX(Fontes!$F$5:$F$54,MATCH(E57,Fontes!$A$5:$A$54,0)),MIN(INDEX(Fontes!$E$5:$E$54,MATCH(E57,Fontes!$A$5:$A$54,0)),DAY(EOMONTH(DATE(YEAR(A57),MONTH(A57)+INDEX(Fontes!$F$5:$F$54,MATCH(E57,Fontes!$A$5:$A$54,0)),1),0))))),""))</f>
        <v/>
      </c>
      <c r="I57" s="18" t="n"/>
      <c r="J57" s="17" t="n"/>
      <c r="K57" s="9">
        <f>IF(A57="","",IF(I57&lt;&gt;"",IF(AND(J57&lt;&gt;"",J57&lt;G57),"Pago parcial","Pago"),IF(H57="","Sem previsão",IF(TODAY()&gt;H57,"Atrasado","A receber"))))</f>
        <v/>
      </c>
      <c r="L57" s="10">
        <f>IF(K57="Atrasado",TODAY()-H57,"")</f>
        <v/>
      </c>
      <c r="M57" s="16" t="n"/>
      <c r="N57" s="21">
        <f>IF(A57="",0,IF(K57="Pago",IF(J57="",G57,J57),IF(K57="Pago parcial",J57,0)))</f>
        <v/>
      </c>
      <c r="O57" s="21">
        <f>IF(A57="",0,IF(K57="Pago",0,G57-N57))</f>
        <v/>
      </c>
      <c r="P57" s="22">
        <f>IF(AND(I57&lt;&gt;"",H57&lt;&gt;""),I57-H57,"")</f>
        <v/>
      </c>
    </row>
    <row r="58">
      <c r="A58" s="18" t="n"/>
      <c r="B58" s="19" t="n"/>
      <c r="C58" s="19" t="n"/>
      <c r="D58" s="10">
        <f>IF(OR(B58="",C58=""),"",IF(MOD(C58-B58,1)=0,24,MOD(C58-B58,1)*24))</f>
        <v/>
      </c>
      <c r="E58" s="16" t="n"/>
      <c r="F58" s="9">
        <f>IF(E58="","",IFERROR(INDEX(Fontes!$B$5:$B$54,MATCH(E58,Fontes!$A$5:$A$54,0)),"fonte não cadastrada"))</f>
        <v/>
      </c>
      <c r="G58" s="17" t="n"/>
      <c r="H58" s="20">
        <f>IF(OR(A58="",E58=""),"",IFERROR(IF(INDEX(Fontes!$C$5:$C$54,MATCH(E58,Fontes!$A$5:$A$54,0))="Dias corridos",A58+INDEX(Fontes!$D$5:$D$54,MATCH(E58,Fontes!$A$5:$A$54,0)),DATE(YEAR(A58),MONTH(A58)+INDEX(Fontes!$F$5:$F$54,MATCH(E58,Fontes!$A$5:$A$54,0)),MIN(INDEX(Fontes!$E$5:$E$54,MATCH(E58,Fontes!$A$5:$A$54,0)),DAY(EOMONTH(DATE(YEAR(A58),MONTH(A58)+INDEX(Fontes!$F$5:$F$54,MATCH(E58,Fontes!$A$5:$A$54,0)),1),0))))),""))</f>
        <v/>
      </c>
      <c r="I58" s="18" t="n"/>
      <c r="J58" s="17" t="n"/>
      <c r="K58" s="9">
        <f>IF(A58="","",IF(I58&lt;&gt;"",IF(AND(J58&lt;&gt;"",J58&lt;G58),"Pago parcial","Pago"),IF(H58="","Sem previsão",IF(TODAY()&gt;H58,"Atrasado","A receber"))))</f>
        <v/>
      </c>
      <c r="L58" s="10">
        <f>IF(K58="Atrasado",TODAY()-H58,"")</f>
        <v/>
      </c>
      <c r="M58" s="16" t="n"/>
      <c r="N58" s="21">
        <f>IF(A58="",0,IF(K58="Pago",IF(J58="",G58,J58),IF(K58="Pago parcial",J58,0)))</f>
        <v/>
      </c>
      <c r="O58" s="21">
        <f>IF(A58="",0,IF(K58="Pago",0,G58-N58))</f>
        <v/>
      </c>
      <c r="P58" s="22">
        <f>IF(AND(I58&lt;&gt;"",H58&lt;&gt;""),I58-H58,"")</f>
        <v/>
      </c>
    </row>
    <row r="59">
      <c r="A59" s="18" t="n"/>
      <c r="B59" s="19" t="n"/>
      <c r="C59" s="19" t="n"/>
      <c r="D59" s="10">
        <f>IF(OR(B59="",C59=""),"",IF(MOD(C59-B59,1)=0,24,MOD(C59-B59,1)*24))</f>
        <v/>
      </c>
      <c r="E59" s="16" t="n"/>
      <c r="F59" s="9">
        <f>IF(E59="","",IFERROR(INDEX(Fontes!$B$5:$B$54,MATCH(E59,Fontes!$A$5:$A$54,0)),"fonte não cadastrada"))</f>
        <v/>
      </c>
      <c r="G59" s="17" t="n"/>
      <c r="H59" s="20">
        <f>IF(OR(A59="",E59=""),"",IFERROR(IF(INDEX(Fontes!$C$5:$C$54,MATCH(E59,Fontes!$A$5:$A$54,0))="Dias corridos",A59+INDEX(Fontes!$D$5:$D$54,MATCH(E59,Fontes!$A$5:$A$54,0)),DATE(YEAR(A59),MONTH(A59)+INDEX(Fontes!$F$5:$F$54,MATCH(E59,Fontes!$A$5:$A$54,0)),MIN(INDEX(Fontes!$E$5:$E$54,MATCH(E59,Fontes!$A$5:$A$54,0)),DAY(EOMONTH(DATE(YEAR(A59),MONTH(A59)+INDEX(Fontes!$F$5:$F$54,MATCH(E59,Fontes!$A$5:$A$54,0)),1),0))))),""))</f>
        <v/>
      </c>
      <c r="I59" s="18" t="n"/>
      <c r="J59" s="17" t="n"/>
      <c r="K59" s="9">
        <f>IF(A59="","",IF(I59&lt;&gt;"",IF(AND(J59&lt;&gt;"",J59&lt;G59),"Pago parcial","Pago"),IF(H59="","Sem previsão",IF(TODAY()&gt;H59,"Atrasado","A receber"))))</f>
        <v/>
      </c>
      <c r="L59" s="10">
        <f>IF(K59="Atrasado",TODAY()-H59,"")</f>
        <v/>
      </c>
      <c r="M59" s="16" t="n"/>
      <c r="N59" s="21">
        <f>IF(A59="",0,IF(K59="Pago",IF(J59="",G59,J59),IF(K59="Pago parcial",J59,0)))</f>
        <v/>
      </c>
      <c r="O59" s="21">
        <f>IF(A59="",0,IF(K59="Pago",0,G59-N59))</f>
        <v/>
      </c>
      <c r="P59" s="22">
        <f>IF(AND(I59&lt;&gt;"",H59&lt;&gt;""),I59-H59,"")</f>
        <v/>
      </c>
    </row>
    <row r="60">
      <c r="A60" s="18" t="n"/>
      <c r="B60" s="19" t="n"/>
      <c r="C60" s="19" t="n"/>
      <c r="D60" s="10">
        <f>IF(OR(B60="",C60=""),"",IF(MOD(C60-B60,1)=0,24,MOD(C60-B60,1)*24))</f>
        <v/>
      </c>
      <c r="E60" s="16" t="n"/>
      <c r="F60" s="9">
        <f>IF(E60="","",IFERROR(INDEX(Fontes!$B$5:$B$54,MATCH(E60,Fontes!$A$5:$A$54,0)),"fonte não cadastrada"))</f>
        <v/>
      </c>
      <c r="G60" s="17" t="n"/>
      <c r="H60" s="20">
        <f>IF(OR(A60="",E60=""),"",IFERROR(IF(INDEX(Fontes!$C$5:$C$54,MATCH(E60,Fontes!$A$5:$A$54,0))="Dias corridos",A60+INDEX(Fontes!$D$5:$D$54,MATCH(E60,Fontes!$A$5:$A$54,0)),DATE(YEAR(A60),MONTH(A60)+INDEX(Fontes!$F$5:$F$54,MATCH(E60,Fontes!$A$5:$A$54,0)),MIN(INDEX(Fontes!$E$5:$E$54,MATCH(E60,Fontes!$A$5:$A$54,0)),DAY(EOMONTH(DATE(YEAR(A60),MONTH(A60)+INDEX(Fontes!$F$5:$F$54,MATCH(E60,Fontes!$A$5:$A$54,0)),1),0))))),""))</f>
        <v/>
      </c>
      <c r="I60" s="18" t="n"/>
      <c r="J60" s="17" t="n"/>
      <c r="K60" s="9">
        <f>IF(A60="","",IF(I60&lt;&gt;"",IF(AND(J60&lt;&gt;"",J60&lt;G60),"Pago parcial","Pago"),IF(H60="","Sem previsão",IF(TODAY()&gt;H60,"Atrasado","A receber"))))</f>
        <v/>
      </c>
      <c r="L60" s="10">
        <f>IF(K60="Atrasado",TODAY()-H60,"")</f>
        <v/>
      </c>
      <c r="M60" s="16" t="n"/>
      <c r="N60" s="21">
        <f>IF(A60="",0,IF(K60="Pago",IF(J60="",G60,J60),IF(K60="Pago parcial",J60,0)))</f>
        <v/>
      </c>
      <c r="O60" s="21">
        <f>IF(A60="",0,IF(K60="Pago",0,G60-N60))</f>
        <v/>
      </c>
      <c r="P60" s="22">
        <f>IF(AND(I60&lt;&gt;"",H60&lt;&gt;""),I60-H60,"")</f>
        <v/>
      </c>
    </row>
    <row r="61">
      <c r="A61" s="18" t="n"/>
      <c r="B61" s="19" t="n"/>
      <c r="C61" s="19" t="n"/>
      <c r="D61" s="10">
        <f>IF(OR(B61="",C61=""),"",IF(MOD(C61-B61,1)=0,24,MOD(C61-B61,1)*24))</f>
        <v/>
      </c>
      <c r="E61" s="16" t="n"/>
      <c r="F61" s="9">
        <f>IF(E61="","",IFERROR(INDEX(Fontes!$B$5:$B$54,MATCH(E61,Fontes!$A$5:$A$54,0)),"fonte não cadastrada"))</f>
        <v/>
      </c>
      <c r="G61" s="17" t="n"/>
      <c r="H61" s="20">
        <f>IF(OR(A61="",E61=""),"",IFERROR(IF(INDEX(Fontes!$C$5:$C$54,MATCH(E61,Fontes!$A$5:$A$54,0))="Dias corridos",A61+INDEX(Fontes!$D$5:$D$54,MATCH(E61,Fontes!$A$5:$A$54,0)),DATE(YEAR(A61),MONTH(A61)+INDEX(Fontes!$F$5:$F$54,MATCH(E61,Fontes!$A$5:$A$54,0)),MIN(INDEX(Fontes!$E$5:$E$54,MATCH(E61,Fontes!$A$5:$A$54,0)),DAY(EOMONTH(DATE(YEAR(A61),MONTH(A61)+INDEX(Fontes!$F$5:$F$54,MATCH(E61,Fontes!$A$5:$A$54,0)),1),0))))),""))</f>
        <v/>
      </c>
      <c r="I61" s="18" t="n"/>
      <c r="J61" s="17" t="n"/>
      <c r="K61" s="9">
        <f>IF(A61="","",IF(I61&lt;&gt;"",IF(AND(J61&lt;&gt;"",J61&lt;G61),"Pago parcial","Pago"),IF(H61="","Sem previsão",IF(TODAY()&gt;H61,"Atrasado","A receber"))))</f>
        <v/>
      </c>
      <c r="L61" s="10">
        <f>IF(K61="Atrasado",TODAY()-H61,"")</f>
        <v/>
      </c>
      <c r="M61" s="16" t="n"/>
      <c r="N61" s="21">
        <f>IF(A61="",0,IF(K61="Pago",IF(J61="",G61,J61),IF(K61="Pago parcial",J61,0)))</f>
        <v/>
      </c>
      <c r="O61" s="21">
        <f>IF(A61="",0,IF(K61="Pago",0,G61-N61))</f>
        <v/>
      </c>
      <c r="P61" s="22">
        <f>IF(AND(I61&lt;&gt;"",H61&lt;&gt;""),I61-H61,"")</f>
        <v/>
      </c>
    </row>
    <row r="62">
      <c r="A62" s="18" t="n"/>
      <c r="B62" s="19" t="n"/>
      <c r="C62" s="19" t="n"/>
      <c r="D62" s="10">
        <f>IF(OR(B62="",C62=""),"",IF(MOD(C62-B62,1)=0,24,MOD(C62-B62,1)*24))</f>
        <v/>
      </c>
      <c r="E62" s="16" t="n"/>
      <c r="F62" s="9">
        <f>IF(E62="","",IFERROR(INDEX(Fontes!$B$5:$B$54,MATCH(E62,Fontes!$A$5:$A$54,0)),"fonte não cadastrada"))</f>
        <v/>
      </c>
      <c r="G62" s="17" t="n"/>
      <c r="H62" s="20">
        <f>IF(OR(A62="",E62=""),"",IFERROR(IF(INDEX(Fontes!$C$5:$C$54,MATCH(E62,Fontes!$A$5:$A$54,0))="Dias corridos",A62+INDEX(Fontes!$D$5:$D$54,MATCH(E62,Fontes!$A$5:$A$54,0)),DATE(YEAR(A62),MONTH(A62)+INDEX(Fontes!$F$5:$F$54,MATCH(E62,Fontes!$A$5:$A$54,0)),MIN(INDEX(Fontes!$E$5:$E$54,MATCH(E62,Fontes!$A$5:$A$54,0)),DAY(EOMONTH(DATE(YEAR(A62),MONTH(A62)+INDEX(Fontes!$F$5:$F$54,MATCH(E62,Fontes!$A$5:$A$54,0)),1),0))))),""))</f>
        <v/>
      </c>
      <c r="I62" s="18" t="n"/>
      <c r="J62" s="17" t="n"/>
      <c r="K62" s="9">
        <f>IF(A62="","",IF(I62&lt;&gt;"",IF(AND(J62&lt;&gt;"",J62&lt;G62),"Pago parcial","Pago"),IF(H62="","Sem previsão",IF(TODAY()&gt;H62,"Atrasado","A receber"))))</f>
        <v/>
      </c>
      <c r="L62" s="10">
        <f>IF(K62="Atrasado",TODAY()-H62,"")</f>
        <v/>
      </c>
      <c r="M62" s="16" t="n"/>
      <c r="N62" s="21">
        <f>IF(A62="",0,IF(K62="Pago",IF(J62="",G62,J62),IF(K62="Pago parcial",J62,0)))</f>
        <v/>
      </c>
      <c r="O62" s="21">
        <f>IF(A62="",0,IF(K62="Pago",0,G62-N62))</f>
        <v/>
      </c>
      <c r="P62" s="22">
        <f>IF(AND(I62&lt;&gt;"",H62&lt;&gt;""),I62-H62,"")</f>
        <v/>
      </c>
    </row>
    <row r="63">
      <c r="A63" s="18" t="n"/>
      <c r="B63" s="19" t="n"/>
      <c r="C63" s="19" t="n"/>
      <c r="D63" s="10">
        <f>IF(OR(B63="",C63=""),"",IF(MOD(C63-B63,1)=0,24,MOD(C63-B63,1)*24))</f>
        <v/>
      </c>
      <c r="E63" s="16" t="n"/>
      <c r="F63" s="9">
        <f>IF(E63="","",IFERROR(INDEX(Fontes!$B$5:$B$54,MATCH(E63,Fontes!$A$5:$A$54,0)),"fonte não cadastrada"))</f>
        <v/>
      </c>
      <c r="G63" s="17" t="n"/>
      <c r="H63" s="20">
        <f>IF(OR(A63="",E63=""),"",IFERROR(IF(INDEX(Fontes!$C$5:$C$54,MATCH(E63,Fontes!$A$5:$A$54,0))="Dias corridos",A63+INDEX(Fontes!$D$5:$D$54,MATCH(E63,Fontes!$A$5:$A$54,0)),DATE(YEAR(A63),MONTH(A63)+INDEX(Fontes!$F$5:$F$54,MATCH(E63,Fontes!$A$5:$A$54,0)),MIN(INDEX(Fontes!$E$5:$E$54,MATCH(E63,Fontes!$A$5:$A$54,0)),DAY(EOMONTH(DATE(YEAR(A63),MONTH(A63)+INDEX(Fontes!$F$5:$F$54,MATCH(E63,Fontes!$A$5:$A$54,0)),1),0))))),""))</f>
        <v/>
      </c>
      <c r="I63" s="18" t="n"/>
      <c r="J63" s="17" t="n"/>
      <c r="K63" s="9">
        <f>IF(A63="","",IF(I63&lt;&gt;"",IF(AND(J63&lt;&gt;"",J63&lt;G63),"Pago parcial","Pago"),IF(H63="","Sem previsão",IF(TODAY()&gt;H63,"Atrasado","A receber"))))</f>
        <v/>
      </c>
      <c r="L63" s="10">
        <f>IF(K63="Atrasado",TODAY()-H63,"")</f>
        <v/>
      </c>
      <c r="M63" s="16" t="n"/>
      <c r="N63" s="21">
        <f>IF(A63="",0,IF(K63="Pago",IF(J63="",G63,J63),IF(K63="Pago parcial",J63,0)))</f>
        <v/>
      </c>
      <c r="O63" s="21">
        <f>IF(A63="",0,IF(K63="Pago",0,G63-N63))</f>
        <v/>
      </c>
      <c r="P63" s="22">
        <f>IF(AND(I63&lt;&gt;"",H63&lt;&gt;""),I63-H63,"")</f>
        <v/>
      </c>
    </row>
    <row r="64">
      <c r="A64" s="18" t="n"/>
      <c r="B64" s="19" t="n"/>
      <c r="C64" s="19" t="n"/>
      <c r="D64" s="10">
        <f>IF(OR(B64="",C64=""),"",IF(MOD(C64-B64,1)=0,24,MOD(C64-B64,1)*24))</f>
        <v/>
      </c>
      <c r="E64" s="16" t="n"/>
      <c r="F64" s="9">
        <f>IF(E64="","",IFERROR(INDEX(Fontes!$B$5:$B$54,MATCH(E64,Fontes!$A$5:$A$54,0)),"fonte não cadastrada"))</f>
        <v/>
      </c>
      <c r="G64" s="17" t="n"/>
      <c r="H64" s="20">
        <f>IF(OR(A64="",E64=""),"",IFERROR(IF(INDEX(Fontes!$C$5:$C$54,MATCH(E64,Fontes!$A$5:$A$54,0))="Dias corridos",A64+INDEX(Fontes!$D$5:$D$54,MATCH(E64,Fontes!$A$5:$A$54,0)),DATE(YEAR(A64),MONTH(A64)+INDEX(Fontes!$F$5:$F$54,MATCH(E64,Fontes!$A$5:$A$54,0)),MIN(INDEX(Fontes!$E$5:$E$54,MATCH(E64,Fontes!$A$5:$A$54,0)),DAY(EOMONTH(DATE(YEAR(A64),MONTH(A64)+INDEX(Fontes!$F$5:$F$54,MATCH(E64,Fontes!$A$5:$A$54,0)),1),0))))),""))</f>
        <v/>
      </c>
      <c r="I64" s="18" t="n"/>
      <c r="J64" s="17" t="n"/>
      <c r="K64" s="9">
        <f>IF(A64="","",IF(I64&lt;&gt;"",IF(AND(J64&lt;&gt;"",J64&lt;G64),"Pago parcial","Pago"),IF(H64="","Sem previsão",IF(TODAY()&gt;H64,"Atrasado","A receber"))))</f>
        <v/>
      </c>
      <c r="L64" s="10">
        <f>IF(K64="Atrasado",TODAY()-H64,"")</f>
        <v/>
      </c>
      <c r="M64" s="16" t="n"/>
      <c r="N64" s="21">
        <f>IF(A64="",0,IF(K64="Pago",IF(J64="",G64,J64),IF(K64="Pago parcial",J64,0)))</f>
        <v/>
      </c>
      <c r="O64" s="21">
        <f>IF(A64="",0,IF(K64="Pago",0,G64-N64))</f>
        <v/>
      </c>
      <c r="P64" s="22">
        <f>IF(AND(I64&lt;&gt;"",H64&lt;&gt;""),I64-H64,"")</f>
        <v/>
      </c>
    </row>
    <row r="65">
      <c r="A65" s="18" t="n"/>
      <c r="B65" s="19" t="n"/>
      <c r="C65" s="19" t="n"/>
      <c r="D65" s="10">
        <f>IF(OR(B65="",C65=""),"",IF(MOD(C65-B65,1)=0,24,MOD(C65-B65,1)*24))</f>
        <v/>
      </c>
      <c r="E65" s="16" t="n"/>
      <c r="F65" s="9">
        <f>IF(E65="","",IFERROR(INDEX(Fontes!$B$5:$B$54,MATCH(E65,Fontes!$A$5:$A$54,0)),"fonte não cadastrada"))</f>
        <v/>
      </c>
      <c r="G65" s="17" t="n"/>
      <c r="H65" s="20">
        <f>IF(OR(A65="",E65=""),"",IFERROR(IF(INDEX(Fontes!$C$5:$C$54,MATCH(E65,Fontes!$A$5:$A$54,0))="Dias corridos",A65+INDEX(Fontes!$D$5:$D$54,MATCH(E65,Fontes!$A$5:$A$54,0)),DATE(YEAR(A65),MONTH(A65)+INDEX(Fontes!$F$5:$F$54,MATCH(E65,Fontes!$A$5:$A$54,0)),MIN(INDEX(Fontes!$E$5:$E$54,MATCH(E65,Fontes!$A$5:$A$54,0)),DAY(EOMONTH(DATE(YEAR(A65),MONTH(A65)+INDEX(Fontes!$F$5:$F$54,MATCH(E65,Fontes!$A$5:$A$54,0)),1),0))))),""))</f>
        <v/>
      </c>
      <c r="I65" s="18" t="n"/>
      <c r="J65" s="17" t="n"/>
      <c r="K65" s="9">
        <f>IF(A65="","",IF(I65&lt;&gt;"",IF(AND(J65&lt;&gt;"",J65&lt;G65),"Pago parcial","Pago"),IF(H65="","Sem previsão",IF(TODAY()&gt;H65,"Atrasado","A receber"))))</f>
        <v/>
      </c>
      <c r="L65" s="10">
        <f>IF(K65="Atrasado",TODAY()-H65,"")</f>
        <v/>
      </c>
      <c r="M65" s="16" t="n"/>
      <c r="N65" s="21">
        <f>IF(A65="",0,IF(K65="Pago",IF(J65="",G65,J65),IF(K65="Pago parcial",J65,0)))</f>
        <v/>
      </c>
      <c r="O65" s="21">
        <f>IF(A65="",0,IF(K65="Pago",0,G65-N65))</f>
        <v/>
      </c>
      <c r="P65" s="22">
        <f>IF(AND(I65&lt;&gt;"",H65&lt;&gt;""),I65-H65,"")</f>
        <v/>
      </c>
    </row>
    <row r="66">
      <c r="A66" s="18" t="n"/>
      <c r="B66" s="19" t="n"/>
      <c r="C66" s="19" t="n"/>
      <c r="D66" s="10">
        <f>IF(OR(B66="",C66=""),"",IF(MOD(C66-B66,1)=0,24,MOD(C66-B66,1)*24))</f>
        <v/>
      </c>
      <c r="E66" s="16" t="n"/>
      <c r="F66" s="9">
        <f>IF(E66="","",IFERROR(INDEX(Fontes!$B$5:$B$54,MATCH(E66,Fontes!$A$5:$A$54,0)),"fonte não cadastrada"))</f>
        <v/>
      </c>
      <c r="G66" s="17" t="n"/>
      <c r="H66" s="20">
        <f>IF(OR(A66="",E66=""),"",IFERROR(IF(INDEX(Fontes!$C$5:$C$54,MATCH(E66,Fontes!$A$5:$A$54,0))="Dias corridos",A66+INDEX(Fontes!$D$5:$D$54,MATCH(E66,Fontes!$A$5:$A$54,0)),DATE(YEAR(A66),MONTH(A66)+INDEX(Fontes!$F$5:$F$54,MATCH(E66,Fontes!$A$5:$A$54,0)),MIN(INDEX(Fontes!$E$5:$E$54,MATCH(E66,Fontes!$A$5:$A$54,0)),DAY(EOMONTH(DATE(YEAR(A66),MONTH(A66)+INDEX(Fontes!$F$5:$F$54,MATCH(E66,Fontes!$A$5:$A$54,0)),1),0))))),""))</f>
        <v/>
      </c>
      <c r="I66" s="18" t="n"/>
      <c r="J66" s="17" t="n"/>
      <c r="K66" s="9">
        <f>IF(A66="","",IF(I66&lt;&gt;"",IF(AND(J66&lt;&gt;"",J66&lt;G66),"Pago parcial","Pago"),IF(H66="","Sem previsão",IF(TODAY()&gt;H66,"Atrasado","A receber"))))</f>
        <v/>
      </c>
      <c r="L66" s="10">
        <f>IF(K66="Atrasado",TODAY()-H66,"")</f>
        <v/>
      </c>
      <c r="M66" s="16" t="n"/>
      <c r="N66" s="21">
        <f>IF(A66="",0,IF(K66="Pago",IF(J66="",G66,J66),IF(K66="Pago parcial",J66,0)))</f>
        <v/>
      </c>
      <c r="O66" s="21">
        <f>IF(A66="",0,IF(K66="Pago",0,G66-N66))</f>
        <v/>
      </c>
      <c r="P66" s="22">
        <f>IF(AND(I66&lt;&gt;"",H66&lt;&gt;""),I66-H66,"")</f>
        <v/>
      </c>
    </row>
    <row r="67">
      <c r="A67" s="18" t="n"/>
      <c r="B67" s="19" t="n"/>
      <c r="C67" s="19" t="n"/>
      <c r="D67" s="10">
        <f>IF(OR(B67="",C67=""),"",IF(MOD(C67-B67,1)=0,24,MOD(C67-B67,1)*24))</f>
        <v/>
      </c>
      <c r="E67" s="16" t="n"/>
      <c r="F67" s="9">
        <f>IF(E67="","",IFERROR(INDEX(Fontes!$B$5:$B$54,MATCH(E67,Fontes!$A$5:$A$54,0)),"fonte não cadastrada"))</f>
        <v/>
      </c>
      <c r="G67" s="17" t="n"/>
      <c r="H67" s="20">
        <f>IF(OR(A67="",E67=""),"",IFERROR(IF(INDEX(Fontes!$C$5:$C$54,MATCH(E67,Fontes!$A$5:$A$54,0))="Dias corridos",A67+INDEX(Fontes!$D$5:$D$54,MATCH(E67,Fontes!$A$5:$A$54,0)),DATE(YEAR(A67),MONTH(A67)+INDEX(Fontes!$F$5:$F$54,MATCH(E67,Fontes!$A$5:$A$54,0)),MIN(INDEX(Fontes!$E$5:$E$54,MATCH(E67,Fontes!$A$5:$A$54,0)),DAY(EOMONTH(DATE(YEAR(A67),MONTH(A67)+INDEX(Fontes!$F$5:$F$54,MATCH(E67,Fontes!$A$5:$A$54,0)),1),0))))),""))</f>
        <v/>
      </c>
      <c r="I67" s="18" t="n"/>
      <c r="J67" s="17" t="n"/>
      <c r="K67" s="9">
        <f>IF(A67="","",IF(I67&lt;&gt;"",IF(AND(J67&lt;&gt;"",J67&lt;G67),"Pago parcial","Pago"),IF(H67="","Sem previsão",IF(TODAY()&gt;H67,"Atrasado","A receber"))))</f>
        <v/>
      </c>
      <c r="L67" s="10">
        <f>IF(K67="Atrasado",TODAY()-H67,"")</f>
        <v/>
      </c>
      <c r="M67" s="16" t="n"/>
      <c r="N67" s="21">
        <f>IF(A67="",0,IF(K67="Pago",IF(J67="",G67,J67),IF(K67="Pago parcial",J67,0)))</f>
        <v/>
      </c>
      <c r="O67" s="21">
        <f>IF(A67="",0,IF(K67="Pago",0,G67-N67))</f>
        <v/>
      </c>
      <c r="P67" s="22">
        <f>IF(AND(I67&lt;&gt;"",H67&lt;&gt;""),I67-H67,"")</f>
        <v/>
      </c>
    </row>
    <row r="68">
      <c r="A68" s="18" t="n"/>
      <c r="B68" s="19" t="n"/>
      <c r="C68" s="19" t="n"/>
      <c r="D68" s="10">
        <f>IF(OR(B68="",C68=""),"",IF(MOD(C68-B68,1)=0,24,MOD(C68-B68,1)*24))</f>
        <v/>
      </c>
      <c r="E68" s="16" t="n"/>
      <c r="F68" s="9">
        <f>IF(E68="","",IFERROR(INDEX(Fontes!$B$5:$B$54,MATCH(E68,Fontes!$A$5:$A$54,0)),"fonte não cadastrada"))</f>
        <v/>
      </c>
      <c r="G68" s="17" t="n"/>
      <c r="H68" s="20">
        <f>IF(OR(A68="",E68=""),"",IFERROR(IF(INDEX(Fontes!$C$5:$C$54,MATCH(E68,Fontes!$A$5:$A$54,0))="Dias corridos",A68+INDEX(Fontes!$D$5:$D$54,MATCH(E68,Fontes!$A$5:$A$54,0)),DATE(YEAR(A68),MONTH(A68)+INDEX(Fontes!$F$5:$F$54,MATCH(E68,Fontes!$A$5:$A$54,0)),MIN(INDEX(Fontes!$E$5:$E$54,MATCH(E68,Fontes!$A$5:$A$54,0)),DAY(EOMONTH(DATE(YEAR(A68),MONTH(A68)+INDEX(Fontes!$F$5:$F$54,MATCH(E68,Fontes!$A$5:$A$54,0)),1),0))))),""))</f>
        <v/>
      </c>
      <c r="I68" s="18" t="n"/>
      <c r="J68" s="17" t="n"/>
      <c r="K68" s="9">
        <f>IF(A68="","",IF(I68&lt;&gt;"",IF(AND(J68&lt;&gt;"",J68&lt;G68),"Pago parcial","Pago"),IF(H68="","Sem previsão",IF(TODAY()&gt;H68,"Atrasado","A receber"))))</f>
        <v/>
      </c>
      <c r="L68" s="10">
        <f>IF(K68="Atrasado",TODAY()-H68,"")</f>
        <v/>
      </c>
      <c r="M68" s="16" t="n"/>
      <c r="N68" s="21">
        <f>IF(A68="",0,IF(K68="Pago",IF(J68="",G68,J68),IF(K68="Pago parcial",J68,0)))</f>
        <v/>
      </c>
      <c r="O68" s="21">
        <f>IF(A68="",0,IF(K68="Pago",0,G68-N68))</f>
        <v/>
      </c>
      <c r="P68" s="22">
        <f>IF(AND(I68&lt;&gt;"",H68&lt;&gt;""),I68-H68,"")</f>
        <v/>
      </c>
    </row>
    <row r="69">
      <c r="A69" s="18" t="n"/>
      <c r="B69" s="19" t="n"/>
      <c r="C69" s="19" t="n"/>
      <c r="D69" s="10">
        <f>IF(OR(B69="",C69=""),"",IF(MOD(C69-B69,1)=0,24,MOD(C69-B69,1)*24))</f>
        <v/>
      </c>
      <c r="E69" s="16" t="n"/>
      <c r="F69" s="9">
        <f>IF(E69="","",IFERROR(INDEX(Fontes!$B$5:$B$54,MATCH(E69,Fontes!$A$5:$A$54,0)),"fonte não cadastrada"))</f>
        <v/>
      </c>
      <c r="G69" s="17" t="n"/>
      <c r="H69" s="20">
        <f>IF(OR(A69="",E69=""),"",IFERROR(IF(INDEX(Fontes!$C$5:$C$54,MATCH(E69,Fontes!$A$5:$A$54,0))="Dias corridos",A69+INDEX(Fontes!$D$5:$D$54,MATCH(E69,Fontes!$A$5:$A$54,0)),DATE(YEAR(A69),MONTH(A69)+INDEX(Fontes!$F$5:$F$54,MATCH(E69,Fontes!$A$5:$A$54,0)),MIN(INDEX(Fontes!$E$5:$E$54,MATCH(E69,Fontes!$A$5:$A$54,0)),DAY(EOMONTH(DATE(YEAR(A69),MONTH(A69)+INDEX(Fontes!$F$5:$F$54,MATCH(E69,Fontes!$A$5:$A$54,0)),1),0))))),""))</f>
        <v/>
      </c>
      <c r="I69" s="18" t="n"/>
      <c r="J69" s="17" t="n"/>
      <c r="K69" s="9">
        <f>IF(A69="","",IF(I69&lt;&gt;"",IF(AND(J69&lt;&gt;"",J69&lt;G69),"Pago parcial","Pago"),IF(H69="","Sem previsão",IF(TODAY()&gt;H69,"Atrasado","A receber"))))</f>
        <v/>
      </c>
      <c r="L69" s="10">
        <f>IF(K69="Atrasado",TODAY()-H69,"")</f>
        <v/>
      </c>
      <c r="M69" s="16" t="n"/>
      <c r="N69" s="21">
        <f>IF(A69="",0,IF(K69="Pago",IF(J69="",G69,J69),IF(K69="Pago parcial",J69,0)))</f>
        <v/>
      </c>
      <c r="O69" s="21">
        <f>IF(A69="",0,IF(K69="Pago",0,G69-N69))</f>
        <v/>
      </c>
      <c r="P69" s="22">
        <f>IF(AND(I69&lt;&gt;"",H69&lt;&gt;""),I69-H69,"")</f>
        <v/>
      </c>
    </row>
    <row r="70">
      <c r="A70" s="18" t="n"/>
      <c r="B70" s="19" t="n"/>
      <c r="C70" s="19" t="n"/>
      <c r="D70" s="10">
        <f>IF(OR(B70="",C70=""),"",IF(MOD(C70-B70,1)=0,24,MOD(C70-B70,1)*24))</f>
        <v/>
      </c>
      <c r="E70" s="16" t="n"/>
      <c r="F70" s="9">
        <f>IF(E70="","",IFERROR(INDEX(Fontes!$B$5:$B$54,MATCH(E70,Fontes!$A$5:$A$54,0)),"fonte não cadastrada"))</f>
        <v/>
      </c>
      <c r="G70" s="17" t="n"/>
      <c r="H70" s="20">
        <f>IF(OR(A70="",E70=""),"",IFERROR(IF(INDEX(Fontes!$C$5:$C$54,MATCH(E70,Fontes!$A$5:$A$54,0))="Dias corridos",A70+INDEX(Fontes!$D$5:$D$54,MATCH(E70,Fontes!$A$5:$A$54,0)),DATE(YEAR(A70),MONTH(A70)+INDEX(Fontes!$F$5:$F$54,MATCH(E70,Fontes!$A$5:$A$54,0)),MIN(INDEX(Fontes!$E$5:$E$54,MATCH(E70,Fontes!$A$5:$A$54,0)),DAY(EOMONTH(DATE(YEAR(A70),MONTH(A70)+INDEX(Fontes!$F$5:$F$54,MATCH(E70,Fontes!$A$5:$A$54,0)),1),0))))),""))</f>
        <v/>
      </c>
      <c r="I70" s="18" t="n"/>
      <c r="J70" s="17" t="n"/>
      <c r="K70" s="9">
        <f>IF(A70="","",IF(I70&lt;&gt;"",IF(AND(J70&lt;&gt;"",J70&lt;G70),"Pago parcial","Pago"),IF(H70="","Sem previsão",IF(TODAY()&gt;H70,"Atrasado","A receber"))))</f>
        <v/>
      </c>
      <c r="L70" s="10">
        <f>IF(K70="Atrasado",TODAY()-H70,"")</f>
        <v/>
      </c>
      <c r="M70" s="16" t="n"/>
      <c r="N70" s="21">
        <f>IF(A70="",0,IF(K70="Pago",IF(J70="",G70,J70),IF(K70="Pago parcial",J70,0)))</f>
        <v/>
      </c>
      <c r="O70" s="21">
        <f>IF(A70="",0,IF(K70="Pago",0,G70-N70))</f>
        <v/>
      </c>
      <c r="P70" s="22">
        <f>IF(AND(I70&lt;&gt;"",H70&lt;&gt;""),I70-H70,"")</f>
        <v/>
      </c>
    </row>
    <row r="71">
      <c r="A71" s="18" t="n"/>
      <c r="B71" s="19" t="n"/>
      <c r="C71" s="19" t="n"/>
      <c r="D71" s="10">
        <f>IF(OR(B71="",C71=""),"",IF(MOD(C71-B71,1)=0,24,MOD(C71-B71,1)*24))</f>
        <v/>
      </c>
      <c r="E71" s="16" t="n"/>
      <c r="F71" s="9">
        <f>IF(E71="","",IFERROR(INDEX(Fontes!$B$5:$B$54,MATCH(E71,Fontes!$A$5:$A$54,0)),"fonte não cadastrada"))</f>
        <v/>
      </c>
      <c r="G71" s="17" t="n"/>
      <c r="H71" s="20">
        <f>IF(OR(A71="",E71=""),"",IFERROR(IF(INDEX(Fontes!$C$5:$C$54,MATCH(E71,Fontes!$A$5:$A$54,0))="Dias corridos",A71+INDEX(Fontes!$D$5:$D$54,MATCH(E71,Fontes!$A$5:$A$54,0)),DATE(YEAR(A71),MONTH(A71)+INDEX(Fontes!$F$5:$F$54,MATCH(E71,Fontes!$A$5:$A$54,0)),MIN(INDEX(Fontes!$E$5:$E$54,MATCH(E71,Fontes!$A$5:$A$54,0)),DAY(EOMONTH(DATE(YEAR(A71),MONTH(A71)+INDEX(Fontes!$F$5:$F$54,MATCH(E71,Fontes!$A$5:$A$54,0)),1),0))))),""))</f>
        <v/>
      </c>
      <c r="I71" s="18" t="n"/>
      <c r="J71" s="17" t="n"/>
      <c r="K71" s="9">
        <f>IF(A71="","",IF(I71&lt;&gt;"",IF(AND(J71&lt;&gt;"",J71&lt;G71),"Pago parcial","Pago"),IF(H71="","Sem previsão",IF(TODAY()&gt;H71,"Atrasado","A receber"))))</f>
        <v/>
      </c>
      <c r="L71" s="10">
        <f>IF(K71="Atrasado",TODAY()-H71,"")</f>
        <v/>
      </c>
      <c r="M71" s="16" t="n"/>
      <c r="N71" s="21">
        <f>IF(A71="",0,IF(K71="Pago",IF(J71="",G71,J71),IF(K71="Pago parcial",J71,0)))</f>
        <v/>
      </c>
      <c r="O71" s="21">
        <f>IF(A71="",0,IF(K71="Pago",0,G71-N71))</f>
        <v/>
      </c>
      <c r="P71" s="22">
        <f>IF(AND(I71&lt;&gt;"",H71&lt;&gt;""),I71-H71,"")</f>
        <v/>
      </c>
    </row>
    <row r="72">
      <c r="A72" s="18" t="n"/>
      <c r="B72" s="19" t="n"/>
      <c r="C72" s="19" t="n"/>
      <c r="D72" s="10">
        <f>IF(OR(B72="",C72=""),"",IF(MOD(C72-B72,1)=0,24,MOD(C72-B72,1)*24))</f>
        <v/>
      </c>
      <c r="E72" s="16" t="n"/>
      <c r="F72" s="9">
        <f>IF(E72="","",IFERROR(INDEX(Fontes!$B$5:$B$54,MATCH(E72,Fontes!$A$5:$A$54,0)),"fonte não cadastrada"))</f>
        <v/>
      </c>
      <c r="G72" s="17" t="n"/>
      <c r="H72" s="20">
        <f>IF(OR(A72="",E72=""),"",IFERROR(IF(INDEX(Fontes!$C$5:$C$54,MATCH(E72,Fontes!$A$5:$A$54,0))="Dias corridos",A72+INDEX(Fontes!$D$5:$D$54,MATCH(E72,Fontes!$A$5:$A$54,0)),DATE(YEAR(A72),MONTH(A72)+INDEX(Fontes!$F$5:$F$54,MATCH(E72,Fontes!$A$5:$A$54,0)),MIN(INDEX(Fontes!$E$5:$E$54,MATCH(E72,Fontes!$A$5:$A$54,0)),DAY(EOMONTH(DATE(YEAR(A72),MONTH(A72)+INDEX(Fontes!$F$5:$F$54,MATCH(E72,Fontes!$A$5:$A$54,0)),1),0))))),""))</f>
        <v/>
      </c>
      <c r="I72" s="18" t="n"/>
      <c r="J72" s="17" t="n"/>
      <c r="K72" s="9">
        <f>IF(A72="","",IF(I72&lt;&gt;"",IF(AND(J72&lt;&gt;"",J72&lt;G72),"Pago parcial","Pago"),IF(H72="","Sem previsão",IF(TODAY()&gt;H72,"Atrasado","A receber"))))</f>
        <v/>
      </c>
      <c r="L72" s="10">
        <f>IF(K72="Atrasado",TODAY()-H72,"")</f>
        <v/>
      </c>
      <c r="M72" s="16" t="n"/>
      <c r="N72" s="21">
        <f>IF(A72="",0,IF(K72="Pago",IF(J72="",G72,J72),IF(K72="Pago parcial",J72,0)))</f>
        <v/>
      </c>
      <c r="O72" s="21">
        <f>IF(A72="",0,IF(K72="Pago",0,G72-N72))</f>
        <v/>
      </c>
      <c r="P72" s="22">
        <f>IF(AND(I72&lt;&gt;"",H72&lt;&gt;""),I72-H72,"")</f>
        <v/>
      </c>
    </row>
    <row r="73">
      <c r="A73" s="18" t="n"/>
      <c r="B73" s="19" t="n"/>
      <c r="C73" s="19" t="n"/>
      <c r="D73" s="10">
        <f>IF(OR(B73="",C73=""),"",IF(MOD(C73-B73,1)=0,24,MOD(C73-B73,1)*24))</f>
        <v/>
      </c>
      <c r="E73" s="16" t="n"/>
      <c r="F73" s="9">
        <f>IF(E73="","",IFERROR(INDEX(Fontes!$B$5:$B$54,MATCH(E73,Fontes!$A$5:$A$54,0)),"fonte não cadastrada"))</f>
        <v/>
      </c>
      <c r="G73" s="17" t="n"/>
      <c r="H73" s="20">
        <f>IF(OR(A73="",E73=""),"",IFERROR(IF(INDEX(Fontes!$C$5:$C$54,MATCH(E73,Fontes!$A$5:$A$54,0))="Dias corridos",A73+INDEX(Fontes!$D$5:$D$54,MATCH(E73,Fontes!$A$5:$A$54,0)),DATE(YEAR(A73),MONTH(A73)+INDEX(Fontes!$F$5:$F$54,MATCH(E73,Fontes!$A$5:$A$54,0)),MIN(INDEX(Fontes!$E$5:$E$54,MATCH(E73,Fontes!$A$5:$A$54,0)),DAY(EOMONTH(DATE(YEAR(A73),MONTH(A73)+INDEX(Fontes!$F$5:$F$54,MATCH(E73,Fontes!$A$5:$A$54,0)),1),0))))),""))</f>
        <v/>
      </c>
      <c r="I73" s="18" t="n"/>
      <c r="J73" s="17" t="n"/>
      <c r="K73" s="9">
        <f>IF(A73="","",IF(I73&lt;&gt;"",IF(AND(J73&lt;&gt;"",J73&lt;G73),"Pago parcial","Pago"),IF(H73="","Sem previsão",IF(TODAY()&gt;H73,"Atrasado","A receber"))))</f>
        <v/>
      </c>
      <c r="L73" s="10">
        <f>IF(K73="Atrasado",TODAY()-H73,"")</f>
        <v/>
      </c>
      <c r="M73" s="16" t="n"/>
      <c r="N73" s="21">
        <f>IF(A73="",0,IF(K73="Pago",IF(J73="",G73,J73),IF(K73="Pago parcial",J73,0)))</f>
        <v/>
      </c>
      <c r="O73" s="21">
        <f>IF(A73="",0,IF(K73="Pago",0,G73-N73))</f>
        <v/>
      </c>
      <c r="P73" s="22">
        <f>IF(AND(I73&lt;&gt;"",H73&lt;&gt;""),I73-H73,"")</f>
        <v/>
      </c>
    </row>
    <row r="74">
      <c r="A74" s="18" t="n"/>
      <c r="B74" s="19" t="n"/>
      <c r="C74" s="19" t="n"/>
      <c r="D74" s="10">
        <f>IF(OR(B74="",C74=""),"",IF(MOD(C74-B74,1)=0,24,MOD(C74-B74,1)*24))</f>
        <v/>
      </c>
      <c r="E74" s="16" t="n"/>
      <c r="F74" s="9">
        <f>IF(E74="","",IFERROR(INDEX(Fontes!$B$5:$B$54,MATCH(E74,Fontes!$A$5:$A$54,0)),"fonte não cadastrada"))</f>
        <v/>
      </c>
      <c r="G74" s="17" t="n"/>
      <c r="H74" s="20">
        <f>IF(OR(A74="",E74=""),"",IFERROR(IF(INDEX(Fontes!$C$5:$C$54,MATCH(E74,Fontes!$A$5:$A$54,0))="Dias corridos",A74+INDEX(Fontes!$D$5:$D$54,MATCH(E74,Fontes!$A$5:$A$54,0)),DATE(YEAR(A74),MONTH(A74)+INDEX(Fontes!$F$5:$F$54,MATCH(E74,Fontes!$A$5:$A$54,0)),MIN(INDEX(Fontes!$E$5:$E$54,MATCH(E74,Fontes!$A$5:$A$54,0)),DAY(EOMONTH(DATE(YEAR(A74),MONTH(A74)+INDEX(Fontes!$F$5:$F$54,MATCH(E74,Fontes!$A$5:$A$54,0)),1),0))))),""))</f>
        <v/>
      </c>
      <c r="I74" s="18" t="n"/>
      <c r="J74" s="17" t="n"/>
      <c r="K74" s="9">
        <f>IF(A74="","",IF(I74&lt;&gt;"",IF(AND(J74&lt;&gt;"",J74&lt;G74),"Pago parcial","Pago"),IF(H74="","Sem previsão",IF(TODAY()&gt;H74,"Atrasado","A receber"))))</f>
        <v/>
      </c>
      <c r="L74" s="10">
        <f>IF(K74="Atrasado",TODAY()-H74,"")</f>
        <v/>
      </c>
      <c r="M74" s="16" t="n"/>
      <c r="N74" s="21">
        <f>IF(A74="",0,IF(K74="Pago",IF(J74="",G74,J74),IF(K74="Pago parcial",J74,0)))</f>
        <v/>
      </c>
      <c r="O74" s="21">
        <f>IF(A74="",0,IF(K74="Pago",0,G74-N74))</f>
        <v/>
      </c>
      <c r="P74" s="22">
        <f>IF(AND(I74&lt;&gt;"",H74&lt;&gt;""),I74-H74,"")</f>
        <v/>
      </c>
    </row>
    <row r="75">
      <c r="A75" s="18" t="n"/>
      <c r="B75" s="19" t="n"/>
      <c r="C75" s="19" t="n"/>
      <c r="D75" s="10">
        <f>IF(OR(B75="",C75=""),"",IF(MOD(C75-B75,1)=0,24,MOD(C75-B75,1)*24))</f>
        <v/>
      </c>
      <c r="E75" s="16" t="n"/>
      <c r="F75" s="9">
        <f>IF(E75="","",IFERROR(INDEX(Fontes!$B$5:$B$54,MATCH(E75,Fontes!$A$5:$A$54,0)),"fonte não cadastrada"))</f>
        <v/>
      </c>
      <c r="G75" s="17" t="n"/>
      <c r="H75" s="20">
        <f>IF(OR(A75="",E75=""),"",IFERROR(IF(INDEX(Fontes!$C$5:$C$54,MATCH(E75,Fontes!$A$5:$A$54,0))="Dias corridos",A75+INDEX(Fontes!$D$5:$D$54,MATCH(E75,Fontes!$A$5:$A$54,0)),DATE(YEAR(A75),MONTH(A75)+INDEX(Fontes!$F$5:$F$54,MATCH(E75,Fontes!$A$5:$A$54,0)),MIN(INDEX(Fontes!$E$5:$E$54,MATCH(E75,Fontes!$A$5:$A$54,0)),DAY(EOMONTH(DATE(YEAR(A75),MONTH(A75)+INDEX(Fontes!$F$5:$F$54,MATCH(E75,Fontes!$A$5:$A$54,0)),1),0))))),""))</f>
        <v/>
      </c>
      <c r="I75" s="18" t="n"/>
      <c r="J75" s="17" t="n"/>
      <c r="K75" s="9">
        <f>IF(A75="","",IF(I75&lt;&gt;"",IF(AND(J75&lt;&gt;"",J75&lt;G75),"Pago parcial","Pago"),IF(H75="","Sem previsão",IF(TODAY()&gt;H75,"Atrasado","A receber"))))</f>
        <v/>
      </c>
      <c r="L75" s="10">
        <f>IF(K75="Atrasado",TODAY()-H75,"")</f>
        <v/>
      </c>
      <c r="M75" s="16" t="n"/>
      <c r="N75" s="21">
        <f>IF(A75="",0,IF(K75="Pago",IF(J75="",G75,J75),IF(K75="Pago parcial",J75,0)))</f>
        <v/>
      </c>
      <c r="O75" s="21">
        <f>IF(A75="",0,IF(K75="Pago",0,G75-N75))</f>
        <v/>
      </c>
      <c r="P75" s="22">
        <f>IF(AND(I75&lt;&gt;"",H75&lt;&gt;""),I75-H75,"")</f>
        <v/>
      </c>
    </row>
    <row r="76">
      <c r="A76" s="18" t="n"/>
      <c r="B76" s="19" t="n"/>
      <c r="C76" s="19" t="n"/>
      <c r="D76" s="10">
        <f>IF(OR(B76="",C76=""),"",IF(MOD(C76-B76,1)=0,24,MOD(C76-B76,1)*24))</f>
        <v/>
      </c>
      <c r="E76" s="16" t="n"/>
      <c r="F76" s="9">
        <f>IF(E76="","",IFERROR(INDEX(Fontes!$B$5:$B$54,MATCH(E76,Fontes!$A$5:$A$54,0)),"fonte não cadastrada"))</f>
        <v/>
      </c>
      <c r="G76" s="17" t="n"/>
      <c r="H76" s="20">
        <f>IF(OR(A76="",E76=""),"",IFERROR(IF(INDEX(Fontes!$C$5:$C$54,MATCH(E76,Fontes!$A$5:$A$54,0))="Dias corridos",A76+INDEX(Fontes!$D$5:$D$54,MATCH(E76,Fontes!$A$5:$A$54,0)),DATE(YEAR(A76),MONTH(A76)+INDEX(Fontes!$F$5:$F$54,MATCH(E76,Fontes!$A$5:$A$54,0)),MIN(INDEX(Fontes!$E$5:$E$54,MATCH(E76,Fontes!$A$5:$A$54,0)),DAY(EOMONTH(DATE(YEAR(A76),MONTH(A76)+INDEX(Fontes!$F$5:$F$54,MATCH(E76,Fontes!$A$5:$A$54,0)),1),0))))),""))</f>
        <v/>
      </c>
      <c r="I76" s="18" t="n"/>
      <c r="J76" s="17" t="n"/>
      <c r="K76" s="9">
        <f>IF(A76="","",IF(I76&lt;&gt;"",IF(AND(J76&lt;&gt;"",J76&lt;G76),"Pago parcial","Pago"),IF(H76="","Sem previsão",IF(TODAY()&gt;H76,"Atrasado","A receber"))))</f>
        <v/>
      </c>
      <c r="L76" s="10">
        <f>IF(K76="Atrasado",TODAY()-H76,"")</f>
        <v/>
      </c>
      <c r="M76" s="16" t="n"/>
      <c r="N76" s="21">
        <f>IF(A76="",0,IF(K76="Pago",IF(J76="",G76,J76),IF(K76="Pago parcial",J76,0)))</f>
        <v/>
      </c>
      <c r="O76" s="21">
        <f>IF(A76="",0,IF(K76="Pago",0,G76-N76))</f>
        <v/>
      </c>
      <c r="P76" s="22">
        <f>IF(AND(I76&lt;&gt;"",H76&lt;&gt;""),I76-H76,"")</f>
        <v/>
      </c>
    </row>
    <row r="77">
      <c r="A77" s="18" t="n"/>
      <c r="B77" s="19" t="n"/>
      <c r="C77" s="19" t="n"/>
      <c r="D77" s="10">
        <f>IF(OR(B77="",C77=""),"",IF(MOD(C77-B77,1)=0,24,MOD(C77-B77,1)*24))</f>
        <v/>
      </c>
      <c r="E77" s="16" t="n"/>
      <c r="F77" s="9">
        <f>IF(E77="","",IFERROR(INDEX(Fontes!$B$5:$B$54,MATCH(E77,Fontes!$A$5:$A$54,0)),"fonte não cadastrada"))</f>
        <v/>
      </c>
      <c r="G77" s="17" t="n"/>
      <c r="H77" s="20">
        <f>IF(OR(A77="",E77=""),"",IFERROR(IF(INDEX(Fontes!$C$5:$C$54,MATCH(E77,Fontes!$A$5:$A$54,0))="Dias corridos",A77+INDEX(Fontes!$D$5:$D$54,MATCH(E77,Fontes!$A$5:$A$54,0)),DATE(YEAR(A77),MONTH(A77)+INDEX(Fontes!$F$5:$F$54,MATCH(E77,Fontes!$A$5:$A$54,0)),MIN(INDEX(Fontes!$E$5:$E$54,MATCH(E77,Fontes!$A$5:$A$54,0)),DAY(EOMONTH(DATE(YEAR(A77),MONTH(A77)+INDEX(Fontes!$F$5:$F$54,MATCH(E77,Fontes!$A$5:$A$54,0)),1),0))))),""))</f>
        <v/>
      </c>
      <c r="I77" s="18" t="n"/>
      <c r="J77" s="17" t="n"/>
      <c r="K77" s="9">
        <f>IF(A77="","",IF(I77&lt;&gt;"",IF(AND(J77&lt;&gt;"",J77&lt;G77),"Pago parcial","Pago"),IF(H77="","Sem previsão",IF(TODAY()&gt;H77,"Atrasado","A receber"))))</f>
        <v/>
      </c>
      <c r="L77" s="10">
        <f>IF(K77="Atrasado",TODAY()-H77,"")</f>
        <v/>
      </c>
      <c r="M77" s="16" t="n"/>
      <c r="N77" s="21">
        <f>IF(A77="",0,IF(K77="Pago",IF(J77="",G77,J77),IF(K77="Pago parcial",J77,0)))</f>
        <v/>
      </c>
      <c r="O77" s="21">
        <f>IF(A77="",0,IF(K77="Pago",0,G77-N77))</f>
        <v/>
      </c>
      <c r="P77" s="22">
        <f>IF(AND(I77&lt;&gt;"",H77&lt;&gt;""),I77-H77,"")</f>
        <v/>
      </c>
    </row>
    <row r="78">
      <c r="A78" s="18" t="n"/>
      <c r="B78" s="19" t="n"/>
      <c r="C78" s="19" t="n"/>
      <c r="D78" s="10">
        <f>IF(OR(B78="",C78=""),"",IF(MOD(C78-B78,1)=0,24,MOD(C78-B78,1)*24))</f>
        <v/>
      </c>
      <c r="E78" s="16" t="n"/>
      <c r="F78" s="9">
        <f>IF(E78="","",IFERROR(INDEX(Fontes!$B$5:$B$54,MATCH(E78,Fontes!$A$5:$A$54,0)),"fonte não cadastrada"))</f>
        <v/>
      </c>
      <c r="G78" s="17" t="n"/>
      <c r="H78" s="20">
        <f>IF(OR(A78="",E78=""),"",IFERROR(IF(INDEX(Fontes!$C$5:$C$54,MATCH(E78,Fontes!$A$5:$A$54,0))="Dias corridos",A78+INDEX(Fontes!$D$5:$D$54,MATCH(E78,Fontes!$A$5:$A$54,0)),DATE(YEAR(A78),MONTH(A78)+INDEX(Fontes!$F$5:$F$54,MATCH(E78,Fontes!$A$5:$A$54,0)),MIN(INDEX(Fontes!$E$5:$E$54,MATCH(E78,Fontes!$A$5:$A$54,0)),DAY(EOMONTH(DATE(YEAR(A78),MONTH(A78)+INDEX(Fontes!$F$5:$F$54,MATCH(E78,Fontes!$A$5:$A$54,0)),1),0))))),""))</f>
        <v/>
      </c>
      <c r="I78" s="18" t="n"/>
      <c r="J78" s="17" t="n"/>
      <c r="K78" s="9">
        <f>IF(A78="","",IF(I78&lt;&gt;"",IF(AND(J78&lt;&gt;"",J78&lt;G78),"Pago parcial","Pago"),IF(H78="","Sem previsão",IF(TODAY()&gt;H78,"Atrasado","A receber"))))</f>
        <v/>
      </c>
      <c r="L78" s="10">
        <f>IF(K78="Atrasado",TODAY()-H78,"")</f>
        <v/>
      </c>
      <c r="M78" s="16" t="n"/>
      <c r="N78" s="21">
        <f>IF(A78="",0,IF(K78="Pago",IF(J78="",G78,J78),IF(K78="Pago parcial",J78,0)))</f>
        <v/>
      </c>
      <c r="O78" s="21">
        <f>IF(A78="",0,IF(K78="Pago",0,G78-N78))</f>
        <v/>
      </c>
      <c r="P78" s="22">
        <f>IF(AND(I78&lt;&gt;"",H78&lt;&gt;""),I78-H78,"")</f>
        <v/>
      </c>
    </row>
    <row r="79">
      <c r="A79" s="18" t="n"/>
      <c r="B79" s="19" t="n"/>
      <c r="C79" s="19" t="n"/>
      <c r="D79" s="10">
        <f>IF(OR(B79="",C79=""),"",IF(MOD(C79-B79,1)=0,24,MOD(C79-B79,1)*24))</f>
        <v/>
      </c>
      <c r="E79" s="16" t="n"/>
      <c r="F79" s="9">
        <f>IF(E79="","",IFERROR(INDEX(Fontes!$B$5:$B$54,MATCH(E79,Fontes!$A$5:$A$54,0)),"fonte não cadastrada"))</f>
        <v/>
      </c>
      <c r="G79" s="17" t="n"/>
      <c r="H79" s="20">
        <f>IF(OR(A79="",E79=""),"",IFERROR(IF(INDEX(Fontes!$C$5:$C$54,MATCH(E79,Fontes!$A$5:$A$54,0))="Dias corridos",A79+INDEX(Fontes!$D$5:$D$54,MATCH(E79,Fontes!$A$5:$A$54,0)),DATE(YEAR(A79),MONTH(A79)+INDEX(Fontes!$F$5:$F$54,MATCH(E79,Fontes!$A$5:$A$54,0)),MIN(INDEX(Fontes!$E$5:$E$54,MATCH(E79,Fontes!$A$5:$A$54,0)),DAY(EOMONTH(DATE(YEAR(A79),MONTH(A79)+INDEX(Fontes!$F$5:$F$54,MATCH(E79,Fontes!$A$5:$A$54,0)),1),0))))),""))</f>
        <v/>
      </c>
      <c r="I79" s="18" t="n"/>
      <c r="J79" s="17" t="n"/>
      <c r="K79" s="9">
        <f>IF(A79="","",IF(I79&lt;&gt;"",IF(AND(J79&lt;&gt;"",J79&lt;G79),"Pago parcial","Pago"),IF(H79="","Sem previsão",IF(TODAY()&gt;H79,"Atrasado","A receber"))))</f>
        <v/>
      </c>
      <c r="L79" s="10">
        <f>IF(K79="Atrasado",TODAY()-H79,"")</f>
        <v/>
      </c>
      <c r="M79" s="16" t="n"/>
      <c r="N79" s="21">
        <f>IF(A79="",0,IF(K79="Pago",IF(J79="",G79,J79),IF(K79="Pago parcial",J79,0)))</f>
        <v/>
      </c>
      <c r="O79" s="21">
        <f>IF(A79="",0,IF(K79="Pago",0,G79-N79))</f>
        <v/>
      </c>
      <c r="P79" s="22">
        <f>IF(AND(I79&lt;&gt;"",H79&lt;&gt;""),I79-H79,"")</f>
        <v/>
      </c>
    </row>
    <row r="80">
      <c r="A80" s="18" t="n"/>
      <c r="B80" s="19" t="n"/>
      <c r="C80" s="19" t="n"/>
      <c r="D80" s="10">
        <f>IF(OR(B80="",C80=""),"",IF(MOD(C80-B80,1)=0,24,MOD(C80-B80,1)*24))</f>
        <v/>
      </c>
      <c r="E80" s="16" t="n"/>
      <c r="F80" s="9">
        <f>IF(E80="","",IFERROR(INDEX(Fontes!$B$5:$B$54,MATCH(E80,Fontes!$A$5:$A$54,0)),"fonte não cadastrada"))</f>
        <v/>
      </c>
      <c r="G80" s="17" t="n"/>
      <c r="H80" s="20">
        <f>IF(OR(A80="",E80=""),"",IFERROR(IF(INDEX(Fontes!$C$5:$C$54,MATCH(E80,Fontes!$A$5:$A$54,0))="Dias corridos",A80+INDEX(Fontes!$D$5:$D$54,MATCH(E80,Fontes!$A$5:$A$54,0)),DATE(YEAR(A80),MONTH(A80)+INDEX(Fontes!$F$5:$F$54,MATCH(E80,Fontes!$A$5:$A$54,0)),MIN(INDEX(Fontes!$E$5:$E$54,MATCH(E80,Fontes!$A$5:$A$54,0)),DAY(EOMONTH(DATE(YEAR(A80),MONTH(A80)+INDEX(Fontes!$F$5:$F$54,MATCH(E80,Fontes!$A$5:$A$54,0)),1),0))))),""))</f>
        <v/>
      </c>
      <c r="I80" s="18" t="n"/>
      <c r="J80" s="17" t="n"/>
      <c r="K80" s="9">
        <f>IF(A80="","",IF(I80&lt;&gt;"",IF(AND(J80&lt;&gt;"",J80&lt;G80),"Pago parcial","Pago"),IF(H80="","Sem previsão",IF(TODAY()&gt;H80,"Atrasado","A receber"))))</f>
        <v/>
      </c>
      <c r="L80" s="10">
        <f>IF(K80="Atrasado",TODAY()-H80,"")</f>
        <v/>
      </c>
      <c r="M80" s="16" t="n"/>
      <c r="N80" s="21">
        <f>IF(A80="",0,IF(K80="Pago",IF(J80="",G80,J80),IF(K80="Pago parcial",J80,0)))</f>
        <v/>
      </c>
      <c r="O80" s="21">
        <f>IF(A80="",0,IF(K80="Pago",0,G80-N80))</f>
        <v/>
      </c>
      <c r="P80" s="22">
        <f>IF(AND(I80&lt;&gt;"",H80&lt;&gt;""),I80-H80,"")</f>
        <v/>
      </c>
    </row>
    <row r="81">
      <c r="A81" s="18" t="n"/>
      <c r="B81" s="19" t="n"/>
      <c r="C81" s="19" t="n"/>
      <c r="D81" s="10">
        <f>IF(OR(B81="",C81=""),"",IF(MOD(C81-B81,1)=0,24,MOD(C81-B81,1)*24))</f>
        <v/>
      </c>
      <c r="E81" s="16" t="n"/>
      <c r="F81" s="9">
        <f>IF(E81="","",IFERROR(INDEX(Fontes!$B$5:$B$54,MATCH(E81,Fontes!$A$5:$A$54,0)),"fonte não cadastrada"))</f>
        <v/>
      </c>
      <c r="G81" s="17" t="n"/>
      <c r="H81" s="20">
        <f>IF(OR(A81="",E81=""),"",IFERROR(IF(INDEX(Fontes!$C$5:$C$54,MATCH(E81,Fontes!$A$5:$A$54,0))="Dias corridos",A81+INDEX(Fontes!$D$5:$D$54,MATCH(E81,Fontes!$A$5:$A$54,0)),DATE(YEAR(A81),MONTH(A81)+INDEX(Fontes!$F$5:$F$54,MATCH(E81,Fontes!$A$5:$A$54,0)),MIN(INDEX(Fontes!$E$5:$E$54,MATCH(E81,Fontes!$A$5:$A$54,0)),DAY(EOMONTH(DATE(YEAR(A81),MONTH(A81)+INDEX(Fontes!$F$5:$F$54,MATCH(E81,Fontes!$A$5:$A$54,0)),1),0))))),""))</f>
        <v/>
      </c>
      <c r="I81" s="18" t="n"/>
      <c r="J81" s="17" t="n"/>
      <c r="K81" s="9">
        <f>IF(A81="","",IF(I81&lt;&gt;"",IF(AND(J81&lt;&gt;"",J81&lt;G81),"Pago parcial","Pago"),IF(H81="","Sem previsão",IF(TODAY()&gt;H81,"Atrasado","A receber"))))</f>
        <v/>
      </c>
      <c r="L81" s="10">
        <f>IF(K81="Atrasado",TODAY()-H81,"")</f>
        <v/>
      </c>
      <c r="M81" s="16" t="n"/>
      <c r="N81" s="21">
        <f>IF(A81="",0,IF(K81="Pago",IF(J81="",G81,J81),IF(K81="Pago parcial",J81,0)))</f>
        <v/>
      </c>
      <c r="O81" s="21">
        <f>IF(A81="",0,IF(K81="Pago",0,G81-N81))</f>
        <v/>
      </c>
      <c r="P81" s="22">
        <f>IF(AND(I81&lt;&gt;"",H81&lt;&gt;""),I81-H81,"")</f>
        <v/>
      </c>
    </row>
    <row r="82">
      <c r="A82" s="18" t="n"/>
      <c r="B82" s="19" t="n"/>
      <c r="C82" s="19" t="n"/>
      <c r="D82" s="10">
        <f>IF(OR(B82="",C82=""),"",IF(MOD(C82-B82,1)=0,24,MOD(C82-B82,1)*24))</f>
        <v/>
      </c>
      <c r="E82" s="16" t="n"/>
      <c r="F82" s="9">
        <f>IF(E82="","",IFERROR(INDEX(Fontes!$B$5:$B$54,MATCH(E82,Fontes!$A$5:$A$54,0)),"fonte não cadastrada"))</f>
        <v/>
      </c>
      <c r="G82" s="17" t="n"/>
      <c r="H82" s="20">
        <f>IF(OR(A82="",E82=""),"",IFERROR(IF(INDEX(Fontes!$C$5:$C$54,MATCH(E82,Fontes!$A$5:$A$54,0))="Dias corridos",A82+INDEX(Fontes!$D$5:$D$54,MATCH(E82,Fontes!$A$5:$A$54,0)),DATE(YEAR(A82),MONTH(A82)+INDEX(Fontes!$F$5:$F$54,MATCH(E82,Fontes!$A$5:$A$54,0)),MIN(INDEX(Fontes!$E$5:$E$54,MATCH(E82,Fontes!$A$5:$A$54,0)),DAY(EOMONTH(DATE(YEAR(A82),MONTH(A82)+INDEX(Fontes!$F$5:$F$54,MATCH(E82,Fontes!$A$5:$A$54,0)),1),0))))),""))</f>
        <v/>
      </c>
      <c r="I82" s="18" t="n"/>
      <c r="J82" s="17" t="n"/>
      <c r="K82" s="9">
        <f>IF(A82="","",IF(I82&lt;&gt;"",IF(AND(J82&lt;&gt;"",J82&lt;G82),"Pago parcial","Pago"),IF(H82="","Sem previsão",IF(TODAY()&gt;H82,"Atrasado","A receber"))))</f>
        <v/>
      </c>
      <c r="L82" s="10">
        <f>IF(K82="Atrasado",TODAY()-H82,"")</f>
        <v/>
      </c>
      <c r="M82" s="16" t="n"/>
      <c r="N82" s="21">
        <f>IF(A82="",0,IF(K82="Pago",IF(J82="",G82,J82),IF(K82="Pago parcial",J82,0)))</f>
        <v/>
      </c>
      <c r="O82" s="21">
        <f>IF(A82="",0,IF(K82="Pago",0,G82-N82))</f>
        <v/>
      </c>
      <c r="P82" s="22">
        <f>IF(AND(I82&lt;&gt;"",H82&lt;&gt;""),I82-H82,"")</f>
        <v/>
      </c>
    </row>
    <row r="83">
      <c r="A83" s="18" t="n"/>
      <c r="B83" s="19" t="n"/>
      <c r="C83" s="19" t="n"/>
      <c r="D83" s="10">
        <f>IF(OR(B83="",C83=""),"",IF(MOD(C83-B83,1)=0,24,MOD(C83-B83,1)*24))</f>
        <v/>
      </c>
      <c r="E83" s="16" t="n"/>
      <c r="F83" s="9">
        <f>IF(E83="","",IFERROR(INDEX(Fontes!$B$5:$B$54,MATCH(E83,Fontes!$A$5:$A$54,0)),"fonte não cadastrada"))</f>
        <v/>
      </c>
      <c r="G83" s="17" t="n"/>
      <c r="H83" s="20">
        <f>IF(OR(A83="",E83=""),"",IFERROR(IF(INDEX(Fontes!$C$5:$C$54,MATCH(E83,Fontes!$A$5:$A$54,0))="Dias corridos",A83+INDEX(Fontes!$D$5:$D$54,MATCH(E83,Fontes!$A$5:$A$54,0)),DATE(YEAR(A83),MONTH(A83)+INDEX(Fontes!$F$5:$F$54,MATCH(E83,Fontes!$A$5:$A$54,0)),MIN(INDEX(Fontes!$E$5:$E$54,MATCH(E83,Fontes!$A$5:$A$54,0)),DAY(EOMONTH(DATE(YEAR(A83),MONTH(A83)+INDEX(Fontes!$F$5:$F$54,MATCH(E83,Fontes!$A$5:$A$54,0)),1),0))))),""))</f>
        <v/>
      </c>
      <c r="I83" s="18" t="n"/>
      <c r="J83" s="17" t="n"/>
      <c r="K83" s="9">
        <f>IF(A83="","",IF(I83&lt;&gt;"",IF(AND(J83&lt;&gt;"",J83&lt;G83),"Pago parcial","Pago"),IF(H83="","Sem previsão",IF(TODAY()&gt;H83,"Atrasado","A receber"))))</f>
        <v/>
      </c>
      <c r="L83" s="10">
        <f>IF(K83="Atrasado",TODAY()-H83,"")</f>
        <v/>
      </c>
      <c r="M83" s="16" t="n"/>
      <c r="N83" s="21">
        <f>IF(A83="",0,IF(K83="Pago",IF(J83="",G83,J83),IF(K83="Pago parcial",J83,0)))</f>
        <v/>
      </c>
      <c r="O83" s="21">
        <f>IF(A83="",0,IF(K83="Pago",0,G83-N83))</f>
        <v/>
      </c>
      <c r="P83" s="22">
        <f>IF(AND(I83&lt;&gt;"",H83&lt;&gt;""),I83-H83,"")</f>
        <v/>
      </c>
    </row>
    <row r="84">
      <c r="A84" s="18" t="n"/>
      <c r="B84" s="19" t="n"/>
      <c r="C84" s="19" t="n"/>
      <c r="D84" s="10">
        <f>IF(OR(B84="",C84=""),"",IF(MOD(C84-B84,1)=0,24,MOD(C84-B84,1)*24))</f>
        <v/>
      </c>
      <c r="E84" s="16" t="n"/>
      <c r="F84" s="9">
        <f>IF(E84="","",IFERROR(INDEX(Fontes!$B$5:$B$54,MATCH(E84,Fontes!$A$5:$A$54,0)),"fonte não cadastrada"))</f>
        <v/>
      </c>
      <c r="G84" s="17" t="n"/>
      <c r="H84" s="20">
        <f>IF(OR(A84="",E84=""),"",IFERROR(IF(INDEX(Fontes!$C$5:$C$54,MATCH(E84,Fontes!$A$5:$A$54,0))="Dias corridos",A84+INDEX(Fontes!$D$5:$D$54,MATCH(E84,Fontes!$A$5:$A$54,0)),DATE(YEAR(A84),MONTH(A84)+INDEX(Fontes!$F$5:$F$54,MATCH(E84,Fontes!$A$5:$A$54,0)),MIN(INDEX(Fontes!$E$5:$E$54,MATCH(E84,Fontes!$A$5:$A$54,0)),DAY(EOMONTH(DATE(YEAR(A84),MONTH(A84)+INDEX(Fontes!$F$5:$F$54,MATCH(E84,Fontes!$A$5:$A$54,0)),1),0))))),""))</f>
        <v/>
      </c>
      <c r="I84" s="18" t="n"/>
      <c r="J84" s="17" t="n"/>
      <c r="K84" s="9">
        <f>IF(A84="","",IF(I84&lt;&gt;"",IF(AND(J84&lt;&gt;"",J84&lt;G84),"Pago parcial","Pago"),IF(H84="","Sem previsão",IF(TODAY()&gt;H84,"Atrasado","A receber"))))</f>
        <v/>
      </c>
      <c r="L84" s="10">
        <f>IF(K84="Atrasado",TODAY()-H84,"")</f>
        <v/>
      </c>
      <c r="M84" s="16" t="n"/>
      <c r="N84" s="21">
        <f>IF(A84="",0,IF(K84="Pago",IF(J84="",G84,J84),IF(K84="Pago parcial",J84,0)))</f>
        <v/>
      </c>
      <c r="O84" s="21">
        <f>IF(A84="",0,IF(K84="Pago",0,G84-N84))</f>
        <v/>
      </c>
      <c r="P84" s="22">
        <f>IF(AND(I84&lt;&gt;"",H84&lt;&gt;""),I84-H84,"")</f>
        <v/>
      </c>
    </row>
    <row r="85">
      <c r="A85" s="18" t="n"/>
      <c r="B85" s="19" t="n"/>
      <c r="C85" s="19" t="n"/>
      <c r="D85" s="10">
        <f>IF(OR(B85="",C85=""),"",IF(MOD(C85-B85,1)=0,24,MOD(C85-B85,1)*24))</f>
        <v/>
      </c>
      <c r="E85" s="16" t="n"/>
      <c r="F85" s="9">
        <f>IF(E85="","",IFERROR(INDEX(Fontes!$B$5:$B$54,MATCH(E85,Fontes!$A$5:$A$54,0)),"fonte não cadastrada"))</f>
        <v/>
      </c>
      <c r="G85" s="17" t="n"/>
      <c r="H85" s="20">
        <f>IF(OR(A85="",E85=""),"",IFERROR(IF(INDEX(Fontes!$C$5:$C$54,MATCH(E85,Fontes!$A$5:$A$54,0))="Dias corridos",A85+INDEX(Fontes!$D$5:$D$54,MATCH(E85,Fontes!$A$5:$A$54,0)),DATE(YEAR(A85),MONTH(A85)+INDEX(Fontes!$F$5:$F$54,MATCH(E85,Fontes!$A$5:$A$54,0)),MIN(INDEX(Fontes!$E$5:$E$54,MATCH(E85,Fontes!$A$5:$A$54,0)),DAY(EOMONTH(DATE(YEAR(A85),MONTH(A85)+INDEX(Fontes!$F$5:$F$54,MATCH(E85,Fontes!$A$5:$A$54,0)),1),0))))),""))</f>
        <v/>
      </c>
      <c r="I85" s="18" t="n"/>
      <c r="J85" s="17" t="n"/>
      <c r="K85" s="9">
        <f>IF(A85="","",IF(I85&lt;&gt;"",IF(AND(J85&lt;&gt;"",J85&lt;G85),"Pago parcial","Pago"),IF(H85="","Sem previsão",IF(TODAY()&gt;H85,"Atrasado","A receber"))))</f>
        <v/>
      </c>
      <c r="L85" s="10">
        <f>IF(K85="Atrasado",TODAY()-H85,"")</f>
        <v/>
      </c>
      <c r="M85" s="16" t="n"/>
      <c r="N85" s="21">
        <f>IF(A85="",0,IF(K85="Pago",IF(J85="",G85,J85),IF(K85="Pago parcial",J85,0)))</f>
        <v/>
      </c>
      <c r="O85" s="21">
        <f>IF(A85="",0,IF(K85="Pago",0,G85-N85))</f>
        <v/>
      </c>
      <c r="P85" s="22">
        <f>IF(AND(I85&lt;&gt;"",H85&lt;&gt;""),I85-H85,"")</f>
        <v/>
      </c>
    </row>
    <row r="86">
      <c r="A86" s="18" t="n"/>
      <c r="B86" s="19" t="n"/>
      <c r="C86" s="19" t="n"/>
      <c r="D86" s="10">
        <f>IF(OR(B86="",C86=""),"",IF(MOD(C86-B86,1)=0,24,MOD(C86-B86,1)*24))</f>
        <v/>
      </c>
      <c r="E86" s="16" t="n"/>
      <c r="F86" s="9">
        <f>IF(E86="","",IFERROR(INDEX(Fontes!$B$5:$B$54,MATCH(E86,Fontes!$A$5:$A$54,0)),"fonte não cadastrada"))</f>
        <v/>
      </c>
      <c r="G86" s="17" t="n"/>
      <c r="H86" s="20">
        <f>IF(OR(A86="",E86=""),"",IFERROR(IF(INDEX(Fontes!$C$5:$C$54,MATCH(E86,Fontes!$A$5:$A$54,0))="Dias corridos",A86+INDEX(Fontes!$D$5:$D$54,MATCH(E86,Fontes!$A$5:$A$54,0)),DATE(YEAR(A86),MONTH(A86)+INDEX(Fontes!$F$5:$F$54,MATCH(E86,Fontes!$A$5:$A$54,0)),MIN(INDEX(Fontes!$E$5:$E$54,MATCH(E86,Fontes!$A$5:$A$54,0)),DAY(EOMONTH(DATE(YEAR(A86),MONTH(A86)+INDEX(Fontes!$F$5:$F$54,MATCH(E86,Fontes!$A$5:$A$54,0)),1),0))))),""))</f>
        <v/>
      </c>
      <c r="I86" s="18" t="n"/>
      <c r="J86" s="17" t="n"/>
      <c r="K86" s="9">
        <f>IF(A86="","",IF(I86&lt;&gt;"",IF(AND(J86&lt;&gt;"",J86&lt;G86),"Pago parcial","Pago"),IF(H86="","Sem previsão",IF(TODAY()&gt;H86,"Atrasado","A receber"))))</f>
        <v/>
      </c>
      <c r="L86" s="10">
        <f>IF(K86="Atrasado",TODAY()-H86,"")</f>
        <v/>
      </c>
      <c r="M86" s="16" t="n"/>
      <c r="N86" s="21">
        <f>IF(A86="",0,IF(K86="Pago",IF(J86="",G86,J86),IF(K86="Pago parcial",J86,0)))</f>
        <v/>
      </c>
      <c r="O86" s="21">
        <f>IF(A86="",0,IF(K86="Pago",0,G86-N86))</f>
        <v/>
      </c>
      <c r="P86" s="22">
        <f>IF(AND(I86&lt;&gt;"",H86&lt;&gt;""),I86-H86,"")</f>
        <v/>
      </c>
    </row>
    <row r="87">
      <c r="A87" s="18" t="n"/>
      <c r="B87" s="19" t="n"/>
      <c r="C87" s="19" t="n"/>
      <c r="D87" s="10">
        <f>IF(OR(B87="",C87=""),"",IF(MOD(C87-B87,1)=0,24,MOD(C87-B87,1)*24))</f>
        <v/>
      </c>
      <c r="E87" s="16" t="n"/>
      <c r="F87" s="9">
        <f>IF(E87="","",IFERROR(INDEX(Fontes!$B$5:$B$54,MATCH(E87,Fontes!$A$5:$A$54,0)),"fonte não cadastrada"))</f>
        <v/>
      </c>
      <c r="G87" s="17" t="n"/>
      <c r="H87" s="20">
        <f>IF(OR(A87="",E87=""),"",IFERROR(IF(INDEX(Fontes!$C$5:$C$54,MATCH(E87,Fontes!$A$5:$A$54,0))="Dias corridos",A87+INDEX(Fontes!$D$5:$D$54,MATCH(E87,Fontes!$A$5:$A$54,0)),DATE(YEAR(A87),MONTH(A87)+INDEX(Fontes!$F$5:$F$54,MATCH(E87,Fontes!$A$5:$A$54,0)),MIN(INDEX(Fontes!$E$5:$E$54,MATCH(E87,Fontes!$A$5:$A$54,0)),DAY(EOMONTH(DATE(YEAR(A87),MONTH(A87)+INDEX(Fontes!$F$5:$F$54,MATCH(E87,Fontes!$A$5:$A$54,0)),1),0))))),""))</f>
        <v/>
      </c>
      <c r="I87" s="18" t="n"/>
      <c r="J87" s="17" t="n"/>
      <c r="K87" s="9">
        <f>IF(A87="","",IF(I87&lt;&gt;"",IF(AND(J87&lt;&gt;"",J87&lt;G87),"Pago parcial","Pago"),IF(H87="","Sem previsão",IF(TODAY()&gt;H87,"Atrasado","A receber"))))</f>
        <v/>
      </c>
      <c r="L87" s="10">
        <f>IF(K87="Atrasado",TODAY()-H87,"")</f>
        <v/>
      </c>
      <c r="M87" s="16" t="n"/>
      <c r="N87" s="21">
        <f>IF(A87="",0,IF(K87="Pago",IF(J87="",G87,J87),IF(K87="Pago parcial",J87,0)))</f>
        <v/>
      </c>
      <c r="O87" s="21">
        <f>IF(A87="",0,IF(K87="Pago",0,G87-N87))</f>
        <v/>
      </c>
      <c r="P87" s="22">
        <f>IF(AND(I87&lt;&gt;"",H87&lt;&gt;""),I87-H87,"")</f>
        <v/>
      </c>
    </row>
    <row r="88">
      <c r="A88" s="18" t="n"/>
      <c r="B88" s="19" t="n"/>
      <c r="C88" s="19" t="n"/>
      <c r="D88" s="10">
        <f>IF(OR(B88="",C88=""),"",IF(MOD(C88-B88,1)=0,24,MOD(C88-B88,1)*24))</f>
        <v/>
      </c>
      <c r="E88" s="16" t="n"/>
      <c r="F88" s="9">
        <f>IF(E88="","",IFERROR(INDEX(Fontes!$B$5:$B$54,MATCH(E88,Fontes!$A$5:$A$54,0)),"fonte não cadastrada"))</f>
        <v/>
      </c>
      <c r="G88" s="17" t="n"/>
      <c r="H88" s="20">
        <f>IF(OR(A88="",E88=""),"",IFERROR(IF(INDEX(Fontes!$C$5:$C$54,MATCH(E88,Fontes!$A$5:$A$54,0))="Dias corridos",A88+INDEX(Fontes!$D$5:$D$54,MATCH(E88,Fontes!$A$5:$A$54,0)),DATE(YEAR(A88),MONTH(A88)+INDEX(Fontes!$F$5:$F$54,MATCH(E88,Fontes!$A$5:$A$54,0)),MIN(INDEX(Fontes!$E$5:$E$54,MATCH(E88,Fontes!$A$5:$A$54,0)),DAY(EOMONTH(DATE(YEAR(A88),MONTH(A88)+INDEX(Fontes!$F$5:$F$54,MATCH(E88,Fontes!$A$5:$A$54,0)),1),0))))),""))</f>
        <v/>
      </c>
      <c r="I88" s="18" t="n"/>
      <c r="J88" s="17" t="n"/>
      <c r="K88" s="9">
        <f>IF(A88="","",IF(I88&lt;&gt;"",IF(AND(J88&lt;&gt;"",J88&lt;G88),"Pago parcial","Pago"),IF(H88="","Sem previsão",IF(TODAY()&gt;H88,"Atrasado","A receber"))))</f>
        <v/>
      </c>
      <c r="L88" s="10">
        <f>IF(K88="Atrasado",TODAY()-H88,"")</f>
        <v/>
      </c>
      <c r="M88" s="16" t="n"/>
      <c r="N88" s="21">
        <f>IF(A88="",0,IF(K88="Pago",IF(J88="",G88,J88),IF(K88="Pago parcial",J88,0)))</f>
        <v/>
      </c>
      <c r="O88" s="21">
        <f>IF(A88="",0,IF(K88="Pago",0,G88-N88))</f>
        <v/>
      </c>
      <c r="P88" s="22">
        <f>IF(AND(I88&lt;&gt;"",H88&lt;&gt;""),I88-H88,"")</f>
        <v/>
      </c>
    </row>
    <row r="89">
      <c r="A89" s="18" t="n"/>
      <c r="B89" s="19" t="n"/>
      <c r="C89" s="19" t="n"/>
      <c r="D89" s="10">
        <f>IF(OR(B89="",C89=""),"",IF(MOD(C89-B89,1)=0,24,MOD(C89-B89,1)*24))</f>
        <v/>
      </c>
      <c r="E89" s="16" t="n"/>
      <c r="F89" s="9">
        <f>IF(E89="","",IFERROR(INDEX(Fontes!$B$5:$B$54,MATCH(E89,Fontes!$A$5:$A$54,0)),"fonte não cadastrada"))</f>
        <v/>
      </c>
      <c r="G89" s="17" t="n"/>
      <c r="H89" s="20">
        <f>IF(OR(A89="",E89=""),"",IFERROR(IF(INDEX(Fontes!$C$5:$C$54,MATCH(E89,Fontes!$A$5:$A$54,0))="Dias corridos",A89+INDEX(Fontes!$D$5:$D$54,MATCH(E89,Fontes!$A$5:$A$54,0)),DATE(YEAR(A89),MONTH(A89)+INDEX(Fontes!$F$5:$F$54,MATCH(E89,Fontes!$A$5:$A$54,0)),MIN(INDEX(Fontes!$E$5:$E$54,MATCH(E89,Fontes!$A$5:$A$54,0)),DAY(EOMONTH(DATE(YEAR(A89),MONTH(A89)+INDEX(Fontes!$F$5:$F$54,MATCH(E89,Fontes!$A$5:$A$54,0)),1),0))))),""))</f>
        <v/>
      </c>
      <c r="I89" s="18" t="n"/>
      <c r="J89" s="17" t="n"/>
      <c r="K89" s="9">
        <f>IF(A89="","",IF(I89&lt;&gt;"",IF(AND(J89&lt;&gt;"",J89&lt;G89),"Pago parcial","Pago"),IF(H89="","Sem previsão",IF(TODAY()&gt;H89,"Atrasado","A receber"))))</f>
        <v/>
      </c>
      <c r="L89" s="10">
        <f>IF(K89="Atrasado",TODAY()-H89,"")</f>
        <v/>
      </c>
      <c r="M89" s="16" t="n"/>
      <c r="N89" s="21">
        <f>IF(A89="",0,IF(K89="Pago",IF(J89="",G89,J89),IF(K89="Pago parcial",J89,0)))</f>
        <v/>
      </c>
      <c r="O89" s="21">
        <f>IF(A89="",0,IF(K89="Pago",0,G89-N89))</f>
        <v/>
      </c>
      <c r="P89" s="22">
        <f>IF(AND(I89&lt;&gt;"",H89&lt;&gt;""),I89-H89,"")</f>
        <v/>
      </c>
    </row>
    <row r="90">
      <c r="A90" s="18" t="n"/>
      <c r="B90" s="19" t="n"/>
      <c r="C90" s="19" t="n"/>
      <c r="D90" s="10">
        <f>IF(OR(B90="",C90=""),"",IF(MOD(C90-B90,1)=0,24,MOD(C90-B90,1)*24))</f>
        <v/>
      </c>
      <c r="E90" s="16" t="n"/>
      <c r="F90" s="9">
        <f>IF(E90="","",IFERROR(INDEX(Fontes!$B$5:$B$54,MATCH(E90,Fontes!$A$5:$A$54,0)),"fonte não cadastrada"))</f>
        <v/>
      </c>
      <c r="G90" s="17" t="n"/>
      <c r="H90" s="20">
        <f>IF(OR(A90="",E90=""),"",IFERROR(IF(INDEX(Fontes!$C$5:$C$54,MATCH(E90,Fontes!$A$5:$A$54,0))="Dias corridos",A90+INDEX(Fontes!$D$5:$D$54,MATCH(E90,Fontes!$A$5:$A$54,0)),DATE(YEAR(A90),MONTH(A90)+INDEX(Fontes!$F$5:$F$54,MATCH(E90,Fontes!$A$5:$A$54,0)),MIN(INDEX(Fontes!$E$5:$E$54,MATCH(E90,Fontes!$A$5:$A$54,0)),DAY(EOMONTH(DATE(YEAR(A90),MONTH(A90)+INDEX(Fontes!$F$5:$F$54,MATCH(E90,Fontes!$A$5:$A$54,0)),1),0))))),""))</f>
        <v/>
      </c>
      <c r="I90" s="18" t="n"/>
      <c r="J90" s="17" t="n"/>
      <c r="K90" s="9">
        <f>IF(A90="","",IF(I90&lt;&gt;"",IF(AND(J90&lt;&gt;"",J90&lt;G90),"Pago parcial","Pago"),IF(H90="","Sem previsão",IF(TODAY()&gt;H90,"Atrasado","A receber"))))</f>
        <v/>
      </c>
      <c r="L90" s="10">
        <f>IF(K90="Atrasado",TODAY()-H90,"")</f>
        <v/>
      </c>
      <c r="M90" s="16" t="n"/>
      <c r="N90" s="21">
        <f>IF(A90="",0,IF(K90="Pago",IF(J90="",G90,J90),IF(K90="Pago parcial",J90,0)))</f>
        <v/>
      </c>
      <c r="O90" s="21">
        <f>IF(A90="",0,IF(K90="Pago",0,G90-N90))</f>
        <v/>
      </c>
      <c r="P90" s="22">
        <f>IF(AND(I90&lt;&gt;"",H90&lt;&gt;""),I90-H90,"")</f>
        <v/>
      </c>
    </row>
    <row r="91">
      <c r="A91" s="18" t="n"/>
      <c r="B91" s="19" t="n"/>
      <c r="C91" s="19" t="n"/>
      <c r="D91" s="10">
        <f>IF(OR(B91="",C91=""),"",IF(MOD(C91-B91,1)=0,24,MOD(C91-B91,1)*24))</f>
        <v/>
      </c>
      <c r="E91" s="16" t="n"/>
      <c r="F91" s="9">
        <f>IF(E91="","",IFERROR(INDEX(Fontes!$B$5:$B$54,MATCH(E91,Fontes!$A$5:$A$54,0)),"fonte não cadastrada"))</f>
        <v/>
      </c>
      <c r="G91" s="17" t="n"/>
      <c r="H91" s="20">
        <f>IF(OR(A91="",E91=""),"",IFERROR(IF(INDEX(Fontes!$C$5:$C$54,MATCH(E91,Fontes!$A$5:$A$54,0))="Dias corridos",A91+INDEX(Fontes!$D$5:$D$54,MATCH(E91,Fontes!$A$5:$A$54,0)),DATE(YEAR(A91),MONTH(A91)+INDEX(Fontes!$F$5:$F$54,MATCH(E91,Fontes!$A$5:$A$54,0)),MIN(INDEX(Fontes!$E$5:$E$54,MATCH(E91,Fontes!$A$5:$A$54,0)),DAY(EOMONTH(DATE(YEAR(A91),MONTH(A91)+INDEX(Fontes!$F$5:$F$54,MATCH(E91,Fontes!$A$5:$A$54,0)),1),0))))),""))</f>
        <v/>
      </c>
      <c r="I91" s="18" t="n"/>
      <c r="J91" s="17" t="n"/>
      <c r="K91" s="9">
        <f>IF(A91="","",IF(I91&lt;&gt;"",IF(AND(J91&lt;&gt;"",J91&lt;G91),"Pago parcial","Pago"),IF(H91="","Sem previsão",IF(TODAY()&gt;H91,"Atrasado","A receber"))))</f>
        <v/>
      </c>
      <c r="L91" s="10">
        <f>IF(K91="Atrasado",TODAY()-H91,"")</f>
        <v/>
      </c>
      <c r="M91" s="16" t="n"/>
      <c r="N91" s="21">
        <f>IF(A91="",0,IF(K91="Pago",IF(J91="",G91,J91),IF(K91="Pago parcial",J91,0)))</f>
        <v/>
      </c>
      <c r="O91" s="21">
        <f>IF(A91="",0,IF(K91="Pago",0,G91-N91))</f>
        <v/>
      </c>
      <c r="P91" s="22">
        <f>IF(AND(I91&lt;&gt;"",H91&lt;&gt;""),I91-H91,"")</f>
        <v/>
      </c>
    </row>
    <row r="92">
      <c r="A92" s="18" t="n"/>
      <c r="B92" s="19" t="n"/>
      <c r="C92" s="19" t="n"/>
      <c r="D92" s="10">
        <f>IF(OR(B92="",C92=""),"",IF(MOD(C92-B92,1)=0,24,MOD(C92-B92,1)*24))</f>
        <v/>
      </c>
      <c r="E92" s="16" t="n"/>
      <c r="F92" s="9">
        <f>IF(E92="","",IFERROR(INDEX(Fontes!$B$5:$B$54,MATCH(E92,Fontes!$A$5:$A$54,0)),"fonte não cadastrada"))</f>
        <v/>
      </c>
      <c r="G92" s="17" t="n"/>
      <c r="H92" s="20">
        <f>IF(OR(A92="",E92=""),"",IFERROR(IF(INDEX(Fontes!$C$5:$C$54,MATCH(E92,Fontes!$A$5:$A$54,0))="Dias corridos",A92+INDEX(Fontes!$D$5:$D$54,MATCH(E92,Fontes!$A$5:$A$54,0)),DATE(YEAR(A92),MONTH(A92)+INDEX(Fontes!$F$5:$F$54,MATCH(E92,Fontes!$A$5:$A$54,0)),MIN(INDEX(Fontes!$E$5:$E$54,MATCH(E92,Fontes!$A$5:$A$54,0)),DAY(EOMONTH(DATE(YEAR(A92),MONTH(A92)+INDEX(Fontes!$F$5:$F$54,MATCH(E92,Fontes!$A$5:$A$54,0)),1),0))))),""))</f>
        <v/>
      </c>
      <c r="I92" s="18" t="n"/>
      <c r="J92" s="17" t="n"/>
      <c r="K92" s="9">
        <f>IF(A92="","",IF(I92&lt;&gt;"",IF(AND(J92&lt;&gt;"",J92&lt;G92),"Pago parcial","Pago"),IF(H92="","Sem previsão",IF(TODAY()&gt;H92,"Atrasado","A receber"))))</f>
        <v/>
      </c>
      <c r="L92" s="10">
        <f>IF(K92="Atrasado",TODAY()-H92,"")</f>
        <v/>
      </c>
      <c r="M92" s="16" t="n"/>
      <c r="N92" s="21">
        <f>IF(A92="",0,IF(K92="Pago",IF(J92="",G92,J92),IF(K92="Pago parcial",J92,0)))</f>
        <v/>
      </c>
      <c r="O92" s="21">
        <f>IF(A92="",0,IF(K92="Pago",0,G92-N92))</f>
        <v/>
      </c>
      <c r="P92" s="22">
        <f>IF(AND(I92&lt;&gt;"",H92&lt;&gt;""),I92-H92,"")</f>
        <v/>
      </c>
    </row>
    <row r="93">
      <c r="A93" s="18" t="n"/>
      <c r="B93" s="19" t="n"/>
      <c r="C93" s="19" t="n"/>
      <c r="D93" s="10">
        <f>IF(OR(B93="",C93=""),"",IF(MOD(C93-B93,1)=0,24,MOD(C93-B93,1)*24))</f>
        <v/>
      </c>
      <c r="E93" s="16" t="n"/>
      <c r="F93" s="9">
        <f>IF(E93="","",IFERROR(INDEX(Fontes!$B$5:$B$54,MATCH(E93,Fontes!$A$5:$A$54,0)),"fonte não cadastrada"))</f>
        <v/>
      </c>
      <c r="G93" s="17" t="n"/>
      <c r="H93" s="20">
        <f>IF(OR(A93="",E93=""),"",IFERROR(IF(INDEX(Fontes!$C$5:$C$54,MATCH(E93,Fontes!$A$5:$A$54,0))="Dias corridos",A93+INDEX(Fontes!$D$5:$D$54,MATCH(E93,Fontes!$A$5:$A$54,0)),DATE(YEAR(A93),MONTH(A93)+INDEX(Fontes!$F$5:$F$54,MATCH(E93,Fontes!$A$5:$A$54,0)),MIN(INDEX(Fontes!$E$5:$E$54,MATCH(E93,Fontes!$A$5:$A$54,0)),DAY(EOMONTH(DATE(YEAR(A93),MONTH(A93)+INDEX(Fontes!$F$5:$F$54,MATCH(E93,Fontes!$A$5:$A$54,0)),1),0))))),""))</f>
        <v/>
      </c>
      <c r="I93" s="18" t="n"/>
      <c r="J93" s="17" t="n"/>
      <c r="K93" s="9">
        <f>IF(A93="","",IF(I93&lt;&gt;"",IF(AND(J93&lt;&gt;"",J93&lt;G93),"Pago parcial","Pago"),IF(H93="","Sem previsão",IF(TODAY()&gt;H93,"Atrasado","A receber"))))</f>
        <v/>
      </c>
      <c r="L93" s="10">
        <f>IF(K93="Atrasado",TODAY()-H93,"")</f>
        <v/>
      </c>
      <c r="M93" s="16" t="n"/>
      <c r="N93" s="21">
        <f>IF(A93="",0,IF(K93="Pago",IF(J93="",G93,J93),IF(K93="Pago parcial",J93,0)))</f>
        <v/>
      </c>
      <c r="O93" s="21">
        <f>IF(A93="",0,IF(K93="Pago",0,G93-N93))</f>
        <v/>
      </c>
      <c r="P93" s="22">
        <f>IF(AND(I93&lt;&gt;"",H93&lt;&gt;""),I93-H93,"")</f>
        <v/>
      </c>
    </row>
    <row r="94">
      <c r="A94" s="18" t="n"/>
      <c r="B94" s="19" t="n"/>
      <c r="C94" s="19" t="n"/>
      <c r="D94" s="10">
        <f>IF(OR(B94="",C94=""),"",IF(MOD(C94-B94,1)=0,24,MOD(C94-B94,1)*24))</f>
        <v/>
      </c>
      <c r="E94" s="16" t="n"/>
      <c r="F94" s="9">
        <f>IF(E94="","",IFERROR(INDEX(Fontes!$B$5:$B$54,MATCH(E94,Fontes!$A$5:$A$54,0)),"fonte não cadastrada"))</f>
        <v/>
      </c>
      <c r="G94" s="17" t="n"/>
      <c r="H94" s="20">
        <f>IF(OR(A94="",E94=""),"",IFERROR(IF(INDEX(Fontes!$C$5:$C$54,MATCH(E94,Fontes!$A$5:$A$54,0))="Dias corridos",A94+INDEX(Fontes!$D$5:$D$54,MATCH(E94,Fontes!$A$5:$A$54,0)),DATE(YEAR(A94),MONTH(A94)+INDEX(Fontes!$F$5:$F$54,MATCH(E94,Fontes!$A$5:$A$54,0)),MIN(INDEX(Fontes!$E$5:$E$54,MATCH(E94,Fontes!$A$5:$A$54,0)),DAY(EOMONTH(DATE(YEAR(A94),MONTH(A94)+INDEX(Fontes!$F$5:$F$54,MATCH(E94,Fontes!$A$5:$A$54,0)),1),0))))),""))</f>
        <v/>
      </c>
      <c r="I94" s="18" t="n"/>
      <c r="J94" s="17" t="n"/>
      <c r="K94" s="9">
        <f>IF(A94="","",IF(I94&lt;&gt;"",IF(AND(J94&lt;&gt;"",J94&lt;G94),"Pago parcial","Pago"),IF(H94="","Sem previsão",IF(TODAY()&gt;H94,"Atrasado","A receber"))))</f>
        <v/>
      </c>
      <c r="L94" s="10">
        <f>IF(K94="Atrasado",TODAY()-H94,"")</f>
        <v/>
      </c>
      <c r="M94" s="16" t="n"/>
      <c r="N94" s="21">
        <f>IF(A94="",0,IF(K94="Pago",IF(J94="",G94,J94),IF(K94="Pago parcial",J94,0)))</f>
        <v/>
      </c>
      <c r="O94" s="21">
        <f>IF(A94="",0,IF(K94="Pago",0,G94-N94))</f>
        <v/>
      </c>
      <c r="P94" s="22">
        <f>IF(AND(I94&lt;&gt;"",H94&lt;&gt;""),I94-H94,"")</f>
        <v/>
      </c>
    </row>
    <row r="95">
      <c r="A95" s="18" t="n"/>
      <c r="B95" s="19" t="n"/>
      <c r="C95" s="19" t="n"/>
      <c r="D95" s="10">
        <f>IF(OR(B95="",C95=""),"",IF(MOD(C95-B95,1)=0,24,MOD(C95-B95,1)*24))</f>
        <v/>
      </c>
      <c r="E95" s="16" t="n"/>
      <c r="F95" s="9">
        <f>IF(E95="","",IFERROR(INDEX(Fontes!$B$5:$B$54,MATCH(E95,Fontes!$A$5:$A$54,0)),"fonte não cadastrada"))</f>
        <v/>
      </c>
      <c r="G95" s="17" t="n"/>
      <c r="H95" s="20">
        <f>IF(OR(A95="",E95=""),"",IFERROR(IF(INDEX(Fontes!$C$5:$C$54,MATCH(E95,Fontes!$A$5:$A$54,0))="Dias corridos",A95+INDEX(Fontes!$D$5:$D$54,MATCH(E95,Fontes!$A$5:$A$54,0)),DATE(YEAR(A95),MONTH(A95)+INDEX(Fontes!$F$5:$F$54,MATCH(E95,Fontes!$A$5:$A$54,0)),MIN(INDEX(Fontes!$E$5:$E$54,MATCH(E95,Fontes!$A$5:$A$54,0)),DAY(EOMONTH(DATE(YEAR(A95),MONTH(A95)+INDEX(Fontes!$F$5:$F$54,MATCH(E95,Fontes!$A$5:$A$54,0)),1),0))))),""))</f>
        <v/>
      </c>
      <c r="I95" s="18" t="n"/>
      <c r="J95" s="17" t="n"/>
      <c r="K95" s="9">
        <f>IF(A95="","",IF(I95&lt;&gt;"",IF(AND(J95&lt;&gt;"",J95&lt;G95),"Pago parcial","Pago"),IF(H95="","Sem previsão",IF(TODAY()&gt;H95,"Atrasado","A receber"))))</f>
        <v/>
      </c>
      <c r="L95" s="10">
        <f>IF(K95="Atrasado",TODAY()-H95,"")</f>
        <v/>
      </c>
      <c r="M95" s="16" t="n"/>
      <c r="N95" s="21">
        <f>IF(A95="",0,IF(K95="Pago",IF(J95="",G95,J95),IF(K95="Pago parcial",J95,0)))</f>
        <v/>
      </c>
      <c r="O95" s="21">
        <f>IF(A95="",0,IF(K95="Pago",0,G95-N95))</f>
        <v/>
      </c>
      <c r="P95" s="22">
        <f>IF(AND(I95&lt;&gt;"",H95&lt;&gt;""),I95-H95,"")</f>
        <v/>
      </c>
    </row>
    <row r="96">
      <c r="A96" s="18" t="n"/>
      <c r="B96" s="19" t="n"/>
      <c r="C96" s="19" t="n"/>
      <c r="D96" s="10">
        <f>IF(OR(B96="",C96=""),"",IF(MOD(C96-B96,1)=0,24,MOD(C96-B96,1)*24))</f>
        <v/>
      </c>
      <c r="E96" s="16" t="n"/>
      <c r="F96" s="9">
        <f>IF(E96="","",IFERROR(INDEX(Fontes!$B$5:$B$54,MATCH(E96,Fontes!$A$5:$A$54,0)),"fonte não cadastrada"))</f>
        <v/>
      </c>
      <c r="G96" s="17" t="n"/>
      <c r="H96" s="20">
        <f>IF(OR(A96="",E96=""),"",IFERROR(IF(INDEX(Fontes!$C$5:$C$54,MATCH(E96,Fontes!$A$5:$A$54,0))="Dias corridos",A96+INDEX(Fontes!$D$5:$D$54,MATCH(E96,Fontes!$A$5:$A$54,0)),DATE(YEAR(A96),MONTH(A96)+INDEX(Fontes!$F$5:$F$54,MATCH(E96,Fontes!$A$5:$A$54,0)),MIN(INDEX(Fontes!$E$5:$E$54,MATCH(E96,Fontes!$A$5:$A$54,0)),DAY(EOMONTH(DATE(YEAR(A96),MONTH(A96)+INDEX(Fontes!$F$5:$F$54,MATCH(E96,Fontes!$A$5:$A$54,0)),1),0))))),""))</f>
        <v/>
      </c>
      <c r="I96" s="18" t="n"/>
      <c r="J96" s="17" t="n"/>
      <c r="K96" s="9">
        <f>IF(A96="","",IF(I96&lt;&gt;"",IF(AND(J96&lt;&gt;"",J96&lt;G96),"Pago parcial","Pago"),IF(H96="","Sem previsão",IF(TODAY()&gt;H96,"Atrasado","A receber"))))</f>
        <v/>
      </c>
      <c r="L96" s="10">
        <f>IF(K96="Atrasado",TODAY()-H96,"")</f>
        <v/>
      </c>
      <c r="M96" s="16" t="n"/>
      <c r="N96" s="21">
        <f>IF(A96="",0,IF(K96="Pago",IF(J96="",G96,J96),IF(K96="Pago parcial",J96,0)))</f>
        <v/>
      </c>
      <c r="O96" s="21">
        <f>IF(A96="",0,IF(K96="Pago",0,G96-N96))</f>
        <v/>
      </c>
      <c r="P96" s="22">
        <f>IF(AND(I96&lt;&gt;"",H96&lt;&gt;""),I96-H96,"")</f>
        <v/>
      </c>
    </row>
    <row r="97">
      <c r="A97" s="18" t="n"/>
      <c r="B97" s="19" t="n"/>
      <c r="C97" s="19" t="n"/>
      <c r="D97" s="10">
        <f>IF(OR(B97="",C97=""),"",IF(MOD(C97-B97,1)=0,24,MOD(C97-B97,1)*24))</f>
        <v/>
      </c>
      <c r="E97" s="16" t="n"/>
      <c r="F97" s="9">
        <f>IF(E97="","",IFERROR(INDEX(Fontes!$B$5:$B$54,MATCH(E97,Fontes!$A$5:$A$54,0)),"fonte não cadastrada"))</f>
        <v/>
      </c>
      <c r="G97" s="17" t="n"/>
      <c r="H97" s="20">
        <f>IF(OR(A97="",E97=""),"",IFERROR(IF(INDEX(Fontes!$C$5:$C$54,MATCH(E97,Fontes!$A$5:$A$54,0))="Dias corridos",A97+INDEX(Fontes!$D$5:$D$54,MATCH(E97,Fontes!$A$5:$A$54,0)),DATE(YEAR(A97),MONTH(A97)+INDEX(Fontes!$F$5:$F$54,MATCH(E97,Fontes!$A$5:$A$54,0)),MIN(INDEX(Fontes!$E$5:$E$54,MATCH(E97,Fontes!$A$5:$A$54,0)),DAY(EOMONTH(DATE(YEAR(A97),MONTH(A97)+INDEX(Fontes!$F$5:$F$54,MATCH(E97,Fontes!$A$5:$A$54,0)),1),0))))),""))</f>
        <v/>
      </c>
      <c r="I97" s="18" t="n"/>
      <c r="J97" s="17" t="n"/>
      <c r="K97" s="9">
        <f>IF(A97="","",IF(I97&lt;&gt;"",IF(AND(J97&lt;&gt;"",J97&lt;G97),"Pago parcial","Pago"),IF(H97="","Sem previsão",IF(TODAY()&gt;H97,"Atrasado","A receber"))))</f>
        <v/>
      </c>
      <c r="L97" s="10">
        <f>IF(K97="Atrasado",TODAY()-H97,"")</f>
        <v/>
      </c>
      <c r="M97" s="16" t="n"/>
      <c r="N97" s="21">
        <f>IF(A97="",0,IF(K97="Pago",IF(J97="",G97,J97),IF(K97="Pago parcial",J97,0)))</f>
        <v/>
      </c>
      <c r="O97" s="21">
        <f>IF(A97="",0,IF(K97="Pago",0,G97-N97))</f>
        <v/>
      </c>
      <c r="P97" s="22">
        <f>IF(AND(I97&lt;&gt;"",H97&lt;&gt;""),I97-H97,"")</f>
        <v/>
      </c>
    </row>
    <row r="98">
      <c r="A98" s="18" t="n"/>
      <c r="B98" s="19" t="n"/>
      <c r="C98" s="19" t="n"/>
      <c r="D98" s="10">
        <f>IF(OR(B98="",C98=""),"",IF(MOD(C98-B98,1)=0,24,MOD(C98-B98,1)*24))</f>
        <v/>
      </c>
      <c r="E98" s="16" t="n"/>
      <c r="F98" s="9">
        <f>IF(E98="","",IFERROR(INDEX(Fontes!$B$5:$B$54,MATCH(E98,Fontes!$A$5:$A$54,0)),"fonte não cadastrada"))</f>
        <v/>
      </c>
      <c r="G98" s="17" t="n"/>
      <c r="H98" s="20">
        <f>IF(OR(A98="",E98=""),"",IFERROR(IF(INDEX(Fontes!$C$5:$C$54,MATCH(E98,Fontes!$A$5:$A$54,0))="Dias corridos",A98+INDEX(Fontes!$D$5:$D$54,MATCH(E98,Fontes!$A$5:$A$54,0)),DATE(YEAR(A98),MONTH(A98)+INDEX(Fontes!$F$5:$F$54,MATCH(E98,Fontes!$A$5:$A$54,0)),MIN(INDEX(Fontes!$E$5:$E$54,MATCH(E98,Fontes!$A$5:$A$54,0)),DAY(EOMONTH(DATE(YEAR(A98),MONTH(A98)+INDEX(Fontes!$F$5:$F$54,MATCH(E98,Fontes!$A$5:$A$54,0)),1),0))))),""))</f>
        <v/>
      </c>
      <c r="I98" s="18" t="n"/>
      <c r="J98" s="17" t="n"/>
      <c r="K98" s="9">
        <f>IF(A98="","",IF(I98&lt;&gt;"",IF(AND(J98&lt;&gt;"",J98&lt;G98),"Pago parcial","Pago"),IF(H98="","Sem previsão",IF(TODAY()&gt;H98,"Atrasado","A receber"))))</f>
        <v/>
      </c>
      <c r="L98" s="10">
        <f>IF(K98="Atrasado",TODAY()-H98,"")</f>
        <v/>
      </c>
      <c r="M98" s="16" t="n"/>
      <c r="N98" s="21">
        <f>IF(A98="",0,IF(K98="Pago",IF(J98="",G98,J98),IF(K98="Pago parcial",J98,0)))</f>
        <v/>
      </c>
      <c r="O98" s="21">
        <f>IF(A98="",0,IF(K98="Pago",0,G98-N98))</f>
        <v/>
      </c>
      <c r="P98" s="22">
        <f>IF(AND(I98&lt;&gt;"",H98&lt;&gt;""),I98-H98,"")</f>
        <v/>
      </c>
    </row>
    <row r="99">
      <c r="A99" s="18" t="n"/>
      <c r="B99" s="19" t="n"/>
      <c r="C99" s="19" t="n"/>
      <c r="D99" s="10">
        <f>IF(OR(B99="",C99=""),"",IF(MOD(C99-B99,1)=0,24,MOD(C99-B99,1)*24))</f>
        <v/>
      </c>
      <c r="E99" s="16" t="n"/>
      <c r="F99" s="9">
        <f>IF(E99="","",IFERROR(INDEX(Fontes!$B$5:$B$54,MATCH(E99,Fontes!$A$5:$A$54,0)),"fonte não cadastrada"))</f>
        <v/>
      </c>
      <c r="G99" s="17" t="n"/>
      <c r="H99" s="20">
        <f>IF(OR(A99="",E99=""),"",IFERROR(IF(INDEX(Fontes!$C$5:$C$54,MATCH(E99,Fontes!$A$5:$A$54,0))="Dias corridos",A99+INDEX(Fontes!$D$5:$D$54,MATCH(E99,Fontes!$A$5:$A$54,0)),DATE(YEAR(A99),MONTH(A99)+INDEX(Fontes!$F$5:$F$54,MATCH(E99,Fontes!$A$5:$A$54,0)),MIN(INDEX(Fontes!$E$5:$E$54,MATCH(E99,Fontes!$A$5:$A$54,0)),DAY(EOMONTH(DATE(YEAR(A99),MONTH(A99)+INDEX(Fontes!$F$5:$F$54,MATCH(E99,Fontes!$A$5:$A$54,0)),1),0))))),""))</f>
        <v/>
      </c>
      <c r="I99" s="18" t="n"/>
      <c r="J99" s="17" t="n"/>
      <c r="K99" s="9">
        <f>IF(A99="","",IF(I99&lt;&gt;"",IF(AND(J99&lt;&gt;"",J99&lt;G99),"Pago parcial","Pago"),IF(H99="","Sem previsão",IF(TODAY()&gt;H99,"Atrasado","A receber"))))</f>
        <v/>
      </c>
      <c r="L99" s="10">
        <f>IF(K99="Atrasado",TODAY()-H99,"")</f>
        <v/>
      </c>
      <c r="M99" s="16" t="n"/>
      <c r="N99" s="21">
        <f>IF(A99="",0,IF(K99="Pago",IF(J99="",G99,J99),IF(K99="Pago parcial",J99,0)))</f>
        <v/>
      </c>
      <c r="O99" s="21">
        <f>IF(A99="",0,IF(K99="Pago",0,G99-N99))</f>
        <v/>
      </c>
      <c r="P99" s="22">
        <f>IF(AND(I99&lt;&gt;"",H99&lt;&gt;""),I99-H99,"")</f>
        <v/>
      </c>
    </row>
    <row r="100">
      <c r="A100" s="18" t="n"/>
      <c r="B100" s="19" t="n"/>
      <c r="C100" s="19" t="n"/>
      <c r="D100" s="10">
        <f>IF(OR(B100="",C100=""),"",IF(MOD(C100-B100,1)=0,24,MOD(C100-B100,1)*24))</f>
        <v/>
      </c>
      <c r="E100" s="16" t="n"/>
      <c r="F100" s="9">
        <f>IF(E100="","",IFERROR(INDEX(Fontes!$B$5:$B$54,MATCH(E100,Fontes!$A$5:$A$54,0)),"fonte não cadastrada"))</f>
        <v/>
      </c>
      <c r="G100" s="17" t="n"/>
      <c r="H100" s="20">
        <f>IF(OR(A100="",E100=""),"",IFERROR(IF(INDEX(Fontes!$C$5:$C$54,MATCH(E100,Fontes!$A$5:$A$54,0))="Dias corridos",A100+INDEX(Fontes!$D$5:$D$54,MATCH(E100,Fontes!$A$5:$A$54,0)),DATE(YEAR(A100),MONTH(A100)+INDEX(Fontes!$F$5:$F$54,MATCH(E100,Fontes!$A$5:$A$54,0)),MIN(INDEX(Fontes!$E$5:$E$54,MATCH(E100,Fontes!$A$5:$A$54,0)),DAY(EOMONTH(DATE(YEAR(A100),MONTH(A100)+INDEX(Fontes!$F$5:$F$54,MATCH(E100,Fontes!$A$5:$A$54,0)),1),0))))),""))</f>
        <v/>
      </c>
      <c r="I100" s="18" t="n"/>
      <c r="J100" s="17" t="n"/>
      <c r="K100" s="9">
        <f>IF(A100="","",IF(I100&lt;&gt;"",IF(AND(J100&lt;&gt;"",J100&lt;G100),"Pago parcial","Pago"),IF(H100="","Sem previsão",IF(TODAY()&gt;H100,"Atrasado","A receber"))))</f>
        <v/>
      </c>
      <c r="L100" s="10">
        <f>IF(K100="Atrasado",TODAY()-H100,"")</f>
        <v/>
      </c>
      <c r="M100" s="16" t="n"/>
      <c r="N100" s="21">
        <f>IF(A100="",0,IF(K100="Pago",IF(J100="",G100,J100),IF(K100="Pago parcial",J100,0)))</f>
        <v/>
      </c>
      <c r="O100" s="21">
        <f>IF(A100="",0,IF(K100="Pago",0,G100-N100))</f>
        <v/>
      </c>
      <c r="P100" s="22">
        <f>IF(AND(I100&lt;&gt;"",H100&lt;&gt;""),I100-H100,"")</f>
        <v/>
      </c>
    </row>
    <row r="101">
      <c r="A101" s="18" t="n"/>
      <c r="B101" s="19" t="n"/>
      <c r="C101" s="19" t="n"/>
      <c r="D101" s="10">
        <f>IF(OR(B101="",C101=""),"",IF(MOD(C101-B101,1)=0,24,MOD(C101-B101,1)*24))</f>
        <v/>
      </c>
      <c r="E101" s="16" t="n"/>
      <c r="F101" s="9">
        <f>IF(E101="","",IFERROR(INDEX(Fontes!$B$5:$B$54,MATCH(E101,Fontes!$A$5:$A$54,0)),"fonte não cadastrada"))</f>
        <v/>
      </c>
      <c r="G101" s="17" t="n"/>
      <c r="H101" s="20">
        <f>IF(OR(A101="",E101=""),"",IFERROR(IF(INDEX(Fontes!$C$5:$C$54,MATCH(E101,Fontes!$A$5:$A$54,0))="Dias corridos",A101+INDEX(Fontes!$D$5:$D$54,MATCH(E101,Fontes!$A$5:$A$54,0)),DATE(YEAR(A101),MONTH(A101)+INDEX(Fontes!$F$5:$F$54,MATCH(E101,Fontes!$A$5:$A$54,0)),MIN(INDEX(Fontes!$E$5:$E$54,MATCH(E101,Fontes!$A$5:$A$54,0)),DAY(EOMONTH(DATE(YEAR(A101),MONTH(A101)+INDEX(Fontes!$F$5:$F$54,MATCH(E101,Fontes!$A$5:$A$54,0)),1),0))))),""))</f>
        <v/>
      </c>
      <c r="I101" s="18" t="n"/>
      <c r="J101" s="17" t="n"/>
      <c r="K101" s="9">
        <f>IF(A101="","",IF(I101&lt;&gt;"",IF(AND(J101&lt;&gt;"",J101&lt;G101),"Pago parcial","Pago"),IF(H101="","Sem previsão",IF(TODAY()&gt;H101,"Atrasado","A receber"))))</f>
        <v/>
      </c>
      <c r="L101" s="10">
        <f>IF(K101="Atrasado",TODAY()-H101,"")</f>
        <v/>
      </c>
      <c r="M101" s="16" t="n"/>
      <c r="N101" s="21">
        <f>IF(A101="",0,IF(K101="Pago",IF(J101="",G101,J101),IF(K101="Pago parcial",J101,0)))</f>
        <v/>
      </c>
      <c r="O101" s="21">
        <f>IF(A101="",0,IF(K101="Pago",0,G101-N101))</f>
        <v/>
      </c>
      <c r="P101" s="22">
        <f>IF(AND(I101&lt;&gt;"",H101&lt;&gt;""),I101-H101,"")</f>
        <v/>
      </c>
    </row>
    <row r="102">
      <c r="A102" s="18" t="n"/>
      <c r="B102" s="19" t="n"/>
      <c r="C102" s="19" t="n"/>
      <c r="D102" s="10">
        <f>IF(OR(B102="",C102=""),"",IF(MOD(C102-B102,1)=0,24,MOD(C102-B102,1)*24))</f>
        <v/>
      </c>
      <c r="E102" s="16" t="n"/>
      <c r="F102" s="9">
        <f>IF(E102="","",IFERROR(INDEX(Fontes!$B$5:$B$54,MATCH(E102,Fontes!$A$5:$A$54,0)),"fonte não cadastrada"))</f>
        <v/>
      </c>
      <c r="G102" s="17" t="n"/>
      <c r="H102" s="20">
        <f>IF(OR(A102="",E102=""),"",IFERROR(IF(INDEX(Fontes!$C$5:$C$54,MATCH(E102,Fontes!$A$5:$A$54,0))="Dias corridos",A102+INDEX(Fontes!$D$5:$D$54,MATCH(E102,Fontes!$A$5:$A$54,0)),DATE(YEAR(A102),MONTH(A102)+INDEX(Fontes!$F$5:$F$54,MATCH(E102,Fontes!$A$5:$A$54,0)),MIN(INDEX(Fontes!$E$5:$E$54,MATCH(E102,Fontes!$A$5:$A$54,0)),DAY(EOMONTH(DATE(YEAR(A102),MONTH(A102)+INDEX(Fontes!$F$5:$F$54,MATCH(E102,Fontes!$A$5:$A$54,0)),1),0))))),""))</f>
        <v/>
      </c>
      <c r="I102" s="18" t="n"/>
      <c r="J102" s="17" t="n"/>
      <c r="K102" s="9">
        <f>IF(A102="","",IF(I102&lt;&gt;"",IF(AND(J102&lt;&gt;"",J102&lt;G102),"Pago parcial","Pago"),IF(H102="","Sem previsão",IF(TODAY()&gt;H102,"Atrasado","A receber"))))</f>
        <v/>
      </c>
      <c r="L102" s="10">
        <f>IF(K102="Atrasado",TODAY()-H102,"")</f>
        <v/>
      </c>
      <c r="M102" s="16" t="n"/>
      <c r="N102" s="21">
        <f>IF(A102="",0,IF(K102="Pago",IF(J102="",G102,J102),IF(K102="Pago parcial",J102,0)))</f>
        <v/>
      </c>
      <c r="O102" s="21">
        <f>IF(A102="",0,IF(K102="Pago",0,G102-N102))</f>
        <v/>
      </c>
      <c r="P102" s="22">
        <f>IF(AND(I102&lt;&gt;"",H102&lt;&gt;""),I102-H102,"")</f>
        <v/>
      </c>
    </row>
    <row r="103">
      <c r="A103" s="18" t="n"/>
      <c r="B103" s="19" t="n"/>
      <c r="C103" s="19" t="n"/>
      <c r="D103" s="10">
        <f>IF(OR(B103="",C103=""),"",IF(MOD(C103-B103,1)=0,24,MOD(C103-B103,1)*24))</f>
        <v/>
      </c>
      <c r="E103" s="16" t="n"/>
      <c r="F103" s="9">
        <f>IF(E103="","",IFERROR(INDEX(Fontes!$B$5:$B$54,MATCH(E103,Fontes!$A$5:$A$54,0)),"fonte não cadastrada"))</f>
        <v/>
      </c>
      <c r="G103" s="17" t="n"/>
      <c r="H103" s="20">
        <f>IF(OR(A103="",E103=""),"",IFERROR(IF(INDEX(Fontes!$C$5:$C$54,MATCH(E103,Fontes!$A$5:$A$54,0))="Dias corridos",A103+INDEX(Fontes!$D$5:$D$54,MATCH(E103,Fontes!$A$5:$A$54,0)),DATE(YEAR(A103),MONTH(A103)+INDEX(Fontes!$F$5:$F$54,MATCH(E103,Fontes!$A$5:$A$54,0)),MIN(INDEX(Fontes!$E$5:$E$54,MATCH(E103,Fontes!$A$5:$A$54,0)),DAY(EOMONTH(DATE(YEAR(A103),MONTH(A103)+INDEX(Fontes!$F$5:$F$54,MATCH(E103,Fontes!$A$5:$A$54,0)),1),0))))),""))</f>
        <v/>
      </c>
      <c r="I103" s="18" t="n"/>
      <c r="J103" s="17" t="n"/>
      <c r="K103" s="9">
        <f>IF(A103="","",IF(I103&lt;&gt;"",IF(AND(J103&lt;&gt;"",J103&lt;G103),"Pago parcial","Pago"),IF(H103="","Sem previsão",IF(TODAY()&gt;H103,"Atrasado","A receber"))))</f>
        <v/>
      </c>
      <c r="L103" s="10">
        <f>IF(K103="Atrasado",TODAY()-H103,"")</f>
        <v/>
      </c>
      <c r="M103" s="16" t="n"/>
      <c r="N103" s="21">
        <f>IF(A103="",0,IF(K103="Pago",IF(J103="",G103,J103),IF(K103="Pago parcial",J103,0)))</f>
        <v/>
      </c>
      <c r="O103" s="21">
        <f>IF(A103="",0,IF(K103="Pago",0,G103-N103))</f>
        <v/>
      </c>
      <c r="P103" s="22">
        <f>IF(AND(I103&lt;&gt;"",H103&lt;&gt;""),I103-H103,"")</f>
        <v/>
      </c>
    </row>
    <row r="104">
      <c r="A104" s="18" t="n"/>
      <c r="B104" s="19" t="n"/>
      <c r="C104" s="19" t="n"/>
      <c r="D104" s="10">
        <f>IF(OR(B104="",C104=""),"",IF(MOD(C104-B104,1)=0,24,MOD(C104-B104,1)*24))</f>
        <v/>
      </c>
      <c r="E104" s="16" t="n"/>
      <c r="F104" s="9">
        <f>IF(E104="","",IFERROR(INDEX(Fontes!$B$5:$B$54,MATCH(E104,Fontes!$A$5:$A$54,0)),"fonte não cadastrada"))</f>
        <v/>
      </c>
      <c r="G104" s="17" t="n"/>
      <c r="H104" s="20">
        <f>IF(OR(A104="",E104=""),"",IFERROR(IF(INDEX(Fontes!$C$5:$C$54,MATCH(E104,Fontes!$A$5:$A$54,0))="Dias corridos",A104+INDEX(Fontes!$D$5:$D$54,MATCH(E104,Fontes!$A$5:$A$54,0)),DATE(YEAR(A104),MONTH(A104)+INDEX(Fontes!$F$5:$F$54,MATCH(E104,Fontes!$A$5:$A$54,0)),MIN(INDEX(Fontes!$E$5:$E$54,MATCH(E104,Fontes!$A$5:$A$54,0)),DAY(EOMONTH(DATE(YEAR(A104),MONTH(A104)+INDEX(Fontes!$F$5:$F$54,MATCH(E104,Fontes!$A$5:$A$54,0)),1),0))))),""))</f>
        <v/>
      </c>
      <c r="I104" s="18" t="n"/>
      <c r="J104" s="17" t="n"/>
      <c r="K104" s="9">
        <f>IF(A104="","",IF(I104&lt;&gt;"",IF(AND(J104&lt;&gt;"",J104&lt;G104),"Pago parcial","Pago"),IF(H104="","Sem previsão",IF(TODAY()&gt;H104,"Atrasado","A receber"))))</f>
        <v/>
      </c>
      <c r="L104" s="10">
        <f>IF(K104="Atrasado",TODAY()-H104,"")</f>
        <v/>
      </c>
      <c r="M104" s="16" t="n"/>
      <c r="N104" s="21">
        <f>IF(A104="",0,IF(K104="Pago",IF(J104="",G104,J104),IF(K104="Pago parcial",J104,0)))</f>
        <v/>
      </c>
      <c r="O104" s="21">
        <f>IF(A104="",0,IF(K104="Pago",0,G104-N104))</f>
        <v/>
      </c>
      <c r="P104" s="22">
        <f>IF(AND(I104&lt;&gt;"",H104&lt;&gt;""),I104-H104,"")</f>
        <v/>
      </c>
    </row>
    <row r="105">
      <c r="A105" s="18" t="n"/>
      <c r="B105" s="19" t="n"/>
      <c r="C105" s="19" t="n"/>
      <c r="D105" s="10">
        <f>IF(OR(B105="",C105=""),"",IF(MOD(C105-B105,1)=0,24,MOD(C105-B105,1)*24))</f>
        <v/>
      </c>
      <c r="E105" s="16" t="n"/>
      <c r="F105" s="9">
        <f>IF(E105="","",IFERROR(INDEX(Fontes!$B$5:$B$54,MATCH(E105,Fontes!$A$5:$A$54,0)),"fonte não cadastrada"))</f>
        <v/>
      </c>
      <c r="G105" s="17" t="n"/>
      <c r="H105" s="20">
        <f>IF(OR(A105="",E105=""),"",IFERROR(IF(INDEX(Fontes!$C$5:$C$54,MATCH(E105,Fontes!$A$5:$A$54,0))="Dias corridos",A105+INDEX(Fontes!$D$5:$D$54,MATCH(E105,Fontes!$A$5:$A$54,0)),DATE(YEAR(A105),MONTH(A105)+INDEX(Fontes!$F$5:$F$54,MATCH(E105,Fontes!$A$5:$A$54,0)),MIN(INDEX(Fontes!$E$5:$E$54,MATCH(E105,Fontes!$A$5:$A$54,0)),DAY(EOMONTH(DATE(YEAR(A105),MONTH(A105)+INDEX(Fontes!$F$5:$F$54,MATCH(E105,Fontes!$A$5:$A$54,0)),1),0))))),""))</f>
        <v/>
      </c>
      <c r="I105" s="18" t="n"/>
      <c r="J105" s="17" t="n"/>
      <c r="K105" s="9">
        <f>IF(A105="","",IF(I105&lt;&gt;"",IF(AND(J105&lt;&gt;"",J105&lt;G105),"Pago parcial","Pago"),IF(H105="","Sem previsão",IF(TODAY()&gt;H105,"Atrasado","A receber"))))</f>
        <v/>
      </c>
      <c r="L105" s="10">
        <f>IF(K105="Atrasado",TODAY()-H105,"")</f>
        <v/>
      </c>
      <c r="M105" s="16" t="n"/>
      <c r="N105" s="21">
        <f>IF(A105="",0,IF(K105="Pago",IF(J105="",G105,J105),IF(K105="Pago parcial",J105,0)))</f>
        <v/>
      </c>
      <c r="O105" s="21">
        <f>IF(A105="",0,IF(K105="Pago",0,G105-N105))</f>
        <v/>
      </c>
      <c r="P105" s="22">
        <f>IF(AND(I105&lt;&gt;"",H105&lt;&gt;""),I105-H105,"")</f>
        <v/>
      </c>
    </row>
    <row r="106">
      <c r="A106" s="18" t="n"/>
      <c r="B106" s="19" t="n"/>
      <c r="C106" s="19" t="n"/>
      <c r="D106" s="10">
        <f>IF(OR(B106="",C106=""),"",IF(MOD(C106-B106,1)=0,24,MOD(C106-B106,1)*24))</f>
        <v/>
      </c>
      <c r="E106" s="16" t="n"/>
      <c r="F106" s="9">
        <f>IF(E106="","",IFERROR(INDEX(Fontes!$B$5:$B$54,MATCH(E106,Fontes!$A$5:$A$54,0)),"fonte não cadastrada"))</f>
        <v/>
      </c>
      <c r="G106" s="17" t="n"/>
      <c r="H106" s="20">
        <f>IF(OR(A106="",E106=""),"",IFERROR(IF(INDEX(Fontes!$C$5:$C$54,MATCH(E106,Fontes!$A$5:$A$54,0))="Dias corridos",A106+INDEX(Fontes!$D$5:$D$54,MATCH(E106,Fontes!$A$5:$A$54,0)),DATE(YEAR(A106),MONTH(A106)+INDEX(Fontes!$F$5:$F$54,MATCH(E106,Fontes!$A$5:$A$54,0)),MIN(INDEX(Fontes!$E$5:$E$54,MATCH(E106,Fontes!$A$5:$A$54,0)),DAY(EOMONTH(DATE(YEAR(A106),MONTH(A106)+INDEX(Fontes!$F$5:$F$54,MATCH(E106,Fontes!$A$5:$A$54,0)),1),0))))),""))</f>
        <v/>
      </c>
      <c r="I106" s="18" t="n"/>
      <c r="J106" s="17" t="n"/>
      <c r="K106" s="9">
        <f>IF(A106="","",IF(I106&lt;&gt;"",IF(AND(J106&lt;&gt;"",J106&lt;G106),"Pago parcial","Pago"),IF(H106="","Sem previsão",IF(TODAY()&gt;H106,"Atrasado","A receber"))))</f>
        <v/>
      </c>
      <c r="L106" s="10">
        <f>IF(K106="Atrasado",TODAY()-H106,"")</f>
        <v/>
      </c>
      <c r="M106" s="16" t="n"/>
      <c r="N106" s="21">
        <f>IF(A106="",0,IF(K106="Pago",IF(J106="",G106,J106),IF(K106="Pago parcial",J106,0)))</f>
        <v/>
      </c>
      <c r="O106" s="21">
        <f>IF(A106="",0,IF(K106="Pago",0,G106-N106))</f>
        <v/>
      </c>
      <c r="P106" s="22">
        <f>IF(AND(I106&lt;&gt;"",H106&lt;&gt;""),I106-H106,"")</f>
        <v/>
      </c>
    </row>
    <row r="107">
      <c r="A107" s="18" t="n"/>
      <c r="B107" s="19" t="n"/>
      <c r="C107" s="19" t="n"/>
      <c r="D107" s="10">
        <f>IF(OR(B107="",C107=""),"",IF(MOD(C107-B107,1)=0,24,MOD(C107-B107,1)*24))</f>
        <v/>
      </c>
      <c r="E107" s="16" t="n"/>
      <c r="F107" s="9">
        <f>IF(E107="","",IFERROR(INDEX(Fontes!$B$5:$B$54,MATCH(E107,Fontes!$A$5:$A$54,0)),"fonte não cadastrada"))</f>
        <v/>
      </c>
      <c r="G107" s="17" t="n"/>
      <c r="H107" s="20">
        <f>IF(OR(A107="",E107=""),"",IFERROR(IF(INDEX(Fontes!$C$5:$C$54,MATCH(E107,Fontes!$A$5:$A$54,0))="Dias corridos",A107+INDEX(Fontes!$D$5:$D$54,MATCH(E107,Fontes!$A$5:$A$54,0)),DATE(YEAR(A107),MONTH(A107)+INDEX(Fontes!$F$5:$F$54,MATCH(E107,Fontes!$A$5:$A$54,0)),MIN(INDEX(Fontes!$E$5:$E$54,MATCH(E107,Fontes!$A$5:$A$54,0)),DAY(EOMONTH(DATE(YEAR(A107),MONTH(A107)+INDEX(Fontes!$F$5:$F$54,MATCH(E107,Fontes!$A$5:$A$54,0)),1),0))))),""))</f>
        <v/>
      </c>
      <c r="I107" s="18" t="n"/>
      <c r="J107" s="17" t="n"/>
      <c r="K107" s="9">
        <f>IF(A107="","",IF(I107&lt;&gt;"",IF(AND(J107&lt;&gt;"",J107&lt;G107),"Pago parcial","Pago"),IF(H107="","Sem previsão",IF(TODAY()&gt;H107,"Atrasado","A receber"))))</f>
        <v/>
      </c>
      <c r="L107" s="10">
        <f>IF(K107="Atrasado",TODAY()-H107,"")</f>
        <v/>
      </c>
      <c r="M107" s="16" t="n"/>
      <c r="N107" s="21">
        <f>IF(A107="",0,IF(K107="Pago",IF(J107="",G107,J107),IF(K107="Pago parcial",J107,0)))</f>
        <v/>
      </c>
      <c r="O107" s="21">
        <f>IF(A107="",0,IF(K107="Pago",0,G107-N107))</f>
        <v/>
      </c>
      <c r="P107" s="22">
        <f>IF(AND(I107&lt;&gt;"",H107&lt;&gt;""),I107-H107,"")</f>
        <v/>
      </c>
    </row>
    <row r="108">
      <c r="A108" s="18" t="n"/>
      <c r="B108" s="19" t="n"/>
      <c r="C108" s="19" t="n"/>
      <c r="D108" s="10">
        <f>IF(OR(B108="",C108=""),"",IF(MOD(C108-B108,1)=0,24,MOD(C108-B108,1)*24))</f>
        <v/>
      </c>
      <c r="E108" s="16" t="n"/>
      <c r="F108" s="9">
        <f>IF(E108="","",IFERROR(INDEX(Fontes!$B$5:$B$54,MATCH(E108,Fontes!$A$5:$A$54,0)),"fonte não cadastrada"))</f>
        <v/>
      </c>
      <c r="G108" s="17" t="n"/>
      <c r="H108" s="20">
        <f>IF(OR(A108="",E108=""),"",IFERROR(IF(INDEX(Fontes!$C$5:$C$54,MATCH(E108,Fontes!$A$5:$A$54,0))="Dias corridos",A108+INDEX(Fontes!$D$5:$D$54,MATCH(E108,Fontes!$A$5:$A$54,0)),DATE(YEAR(A108),MONTH(A108)+INDEX(Fontes!$F$5:$F$54,MATCH(E108,Fontes!$A$5:$A$54,0)),MIN(INDEX(Fontes!$E$5:$E$54,MATCH(E108,Fontes!$A$5:$A$54,0)),DAY(EOMONTH(DATE(YEAR(A108),MONTH(A108)+INDEX(Fontes!$F$5:$F$54,MATCH(E108,Fontes!$A$5:$A$54,0)),1),0))))),""))</f>
        <v/>
      </c>
      <c r="I108" s="18" t="n"/>
      <c r="J108" s="17" t="n"/>
      <c r="K108" s="9">
        <f>IF(A108="","",IF(I108&lt;&gt;"",IF(AND(J108&lt;&gt;"",J108&lt;G108),"Pago parcial","Pago"),IF(H108="","Sem previsão",IF(TODAY()&gt;H108,"Atrasado","A receber"))))</f>
        <v/>
      </c>
      <c r="L108" s="10">
        <f>IF(K108="Atrasado",TODAY()-H108,"")</f>
        <v/>
      </c>
      <c r="M108" s="16" t="n"/>
      <c r="N108" s="21">
        <f>IF(A108="",0,IF(K108="Pago",IF(J108="",G108,J108),IF(K108="Pago parcial",J108,0)))</f>
        <v/>
      </c>
      <c r="O108" s="21">
        <f>IF(A108="",0,IF(K108="Pago",0,G108-N108))</f>
        <v/>
      </c>
      <c r="P108" s="22">
        <f>IF(AND(I108&lt;&gt;"",H108&lt;&gt;""),I108-H108,"")</f>
        <v/>
      </c>
    </row>
    <row r="109">
      <c r="A109" s="18" t="n"/>
      <c r="B109" s="19" t="n"/>
      <c r="C109" s="19" t="n"/>
      <c r="D109" s="10">
        <f>IF(OR(B109="",C109=""),"",IF(MOD(C109-B109,1)=0,24,MOD(C109-B109,1)*24))</f>
        <v/>
      </c>
      <c r="E109" s="16" t="n"/>
      <c r="F109" s="9">
        <f>IF(E109="","",IFERROR(INDEX(Fontes!$B$5:$B$54,MATCH(E109,Fontes!$A$5:$A$54,0)),"fonte não cadastrada"))</f>
        <v/>
      </c>
      <c r="G109" s="17" t="n"/>
      <c r="H109" s="20">
        <f>IF(OR(A109="",E109=""),"",IFERROR(IF(INDEX(Fontes!$C$5:$C$54,MATCH(E109,Fontes!$A$5:$A$54,0))="Dias corridos",A109+INDEX(Fontes!$D$5:$D$54,MATCH(E109,Fontes!$A$5:$A$54,0)),DATE(YEAR(A109),MONTH(A109)+INDEX(Fontes!$F$5:$F$54,MATCH(E109,Fontes!$A$5:$A$54,0)),MIN(INDEX(Fontes!$E$5:$E$54,MATCH(E109,Fontes!$A$5:$A$54,0)),DAY(EOMONTH(DATE(YEAR(A109),MONTH(A109)+INDEX(Fontes!$F$5:$F$54,MATCH(E109,Fontes!$A$5:$A$54,0)),1),0))))),""))</f>
        <v/>
      </c>
      <c r="I109" s="18" t="n"/>
      <c r="J109" s="17" t="n"/>
      <c r="K109" s="9">
        <f>IF(A109="","",IF(I109&lt;&gt;"",IF(AND(J109&lt;&gt;"",J109&lt;G109),"Pago parcial","Pago"),IF(H109="","Sem previsão",IF(TODAY()&gt;H109,"Atrasado","A receber"))))</f>
        <v/>
      </c>
      <c r="L109" s="10">
        <f>IF(K109="Atrasado",TODAY()-H109,"")</f>
        <v/>
      </c>
      <c r="M109" s="16" t="n"/>
      <c r="N109" s="21">
        <f>IF(A109="",0,IF(K109="Pago",IF(J109="",G109,J109),IF(K109="Pago parcial",J109,0)))</f>
        <v/>
      </c>
      <c r="O109" s="21">
        <f>IF(A109="",0,IF(K109="Pago",0,G109-N109))</f>
        <v/>
      </c>
      <c r="P109" s="22">
        <f>IF(AND(I109&lt;&gt;"",H109&lt;&gt;""),I109-H109,"")</f>
        <v/>
      </c>
    </row>
    <row r="110">
      <c r="A110" s="18" t="n"/>
      <c r="B110" s="19" t="n"/>
      <c r="C110" s="19" t="n"/>
      <c r="D110" s="10">
        <f>IF(OR(B110="",C110=""),"",IF(MOD(C110-B110,1)=0,24,MOD(C110-B110,1)*24))</f>
        <v/>
      </c>
      <c r="E110" s="16" t="n"/>
      <c r="F110" s="9">
        <f>IF(E110="","",IFERROR(INDEX(Fontes!$B$5:$B$54,MATCH(E110,Fontes!$A$5:$A$54,0)),"fonte não cadastrada"))</f>
        <v/>
      </c>
      <c r="G110" s="17" t="n"/>
      <c r="H110" s="20">
        <f>IF(OR(A110="",E110=""),"",IFERROR(IF(INDEX(Fontes!$C$5:$C$54,MATCH(E110,Fontes!$A$5:$A$54,0))="Dias corridos",A110+INDEX(Fontes!$D$5:$D$54,MATCH(E110,Fontes!$A$5:$A$54,0)),DATE(YEAR(A110),MONTH(A110)+INDEX(Fontes!$F$5:$F$54,MATCH(E110,Fontes!$A$5:$A$54,0)),MIN(INDEX(Fontes!$E$5:$E$54,MATCH(E110,Fontes!$A$5:$A$54,0)),DAY(EOMONTH(DATE(YEAR(A110),MONTH(A110)+INDEX(Fontes!$F$5:$F$54,MATCH(E110,Fontes!$A$5:$A$54,0)),1),0))))),""))</f>
        <v/>
      </c>
      <c r="I110" s="18" t="n"/>
      <c r="J110" s="17" t="n"/>
      <c r="K110" s="9">
        <f>IF(A110="","",IF(I110&lt;&gt;"",IF(AND(J110&lt;&gt;"",J110&lt;G110),"Pago parcial","Pago"),IF(H110="","Sem previsão",IF(TODAY()&gt;H110,"Atrasado","A receber"))))</f>
        <v/>
      </c>
      <c r="L110" s="10">
        <f>IF(K110="Atrasado",TODAY()-H110,"")</f>
        <v/>
      </c>
      <c r="M110" s="16" t="n"/>
      <c r="N110" s="21">
        <f>IF(A110="",0,IF(K110="Pago",IF(J110="",G110,J110),IF(K110="Pago parcial",J110,0)))</f>
        <v/>
      </c>
      <c r="O110" s="21">
        <f>IF(A110="",0,IF(K110="Pago",0,G110-N110))</f>
        <v/>
      </c>
      <c r="P110" s="22">
        <f>IF(AND(I110&lt;&gt;"",H110&lt;&gt;""),I110-H110,"")</f>
        <v/>
      </c>
    </row>
    <row r="111">
      <c r="A111" s="18" t="n"/>
      <c r="B111" s="19" t="n"/>
      <c r="C111" s="19" t="n"/>
      <c r="D111" s="10">
        <f>IF(OR(B111="",C111=""),"",IF(MOD(C111-B111,1)=0,24,MOD(C111-B111,1)*24))</f>
        <v/>
      </c>
      <c r="E111" s="16" t="n"/>
      <c r="F111" s="9">
        <f>IF(E111="","",IFERROR(INDEX(Fontes!$B$5:$B$54,MATCH(E111,Fontes!$A$5:$A$54,0)),"fonte não cadastrada"))</f>
        <v/>
      </c>
      <c r="G111" s="17" t="n"/>
      <c r="H111" s="20">
        <f>IF(OR(A111="",E111=""),"",IFERROR(IF(INDEX(Fontes!$C$5:$C$54,MATCH(E111,Fontes!$A$5:$A$54,0))="Dias corridos",A111+INDEX(Fontes!$D$5:$D$54,MATCH(E111,Fontes!$A$5:$A$54,0)),DATE(YEAR(A111),MONTH(A111)+INDEX(Fontes!$F$5:$F$54,MATCH(E111,Fontes!$A$5:$A$54,0)),MIN(INDEX(Fontes!$E$5:$E$54,MATCH(E111,Fontes!$A$5:$A$54,0)),DAY(EOMONTH(DATE(YEAR(A111),MONTH(A111)+INDEX(Fontes!$F$5:$F$54,MATCH(E111,Fontes!$A$5:$A$54,0)),1),0))))),""))</f>
        <v/>
      </c>
      <c r="I111" s="18" t="n"/>
      <c r="J111" s="17" t="n"/>
      <c r="K111" s="9">
        <f>IF(A111="","",IF(I111&lt;&gt;"",IF(AND(J111&lt;&gt;"",J111&lt;G111),"Pago parcial","Pago"),IF(H111="","Sem previsão",IF(TODAY()&gt;H111,"Atrasado","A receber"))))</f>
        <v/>
      </c>
      <c r="L111" s="10">
        <f>IF(K111="Atrasado",TODAY()-H111,"")</f>
        <v/>
      </c>
      <c r="M111" s="16" t="n"/>
      <c r="N111" s="21">
        <f>IF(A111="",0,IF(K111="Pago",IF(J111="",G111,J111),IF(K111="Pago parcial",J111,0)))</f>
        <v/>
      </c>
      <c r="O111" s="21">
        <f>IF(A111="",0,IF(K111="Pago",0,G111-N111))</f>
        <v/>
      </c>
      <c r="P111" s="22">
        <f>IF(AND(I111&lt;&gt;"",H111&lt;&gt;""),I111-H111,"")</f>
        <v/>
      </c>
    </row>
    <row r="112">
      <c r="A112" s="18" t="n"/>
      <c r="B112" s="19" t="n"/>
      <c r="C112" s="19" t="n"/>
      <c r="D112" s="10">
        <f>IF(OR(B112="",C112=""),"",IF(MOD(C112-B112,1)=0,24,MOD(C112-B112,1)*24))</f>
        <v/>
      </c>
      <c r="E112" s="16" t="n"/>
      <c r="F112" s="9">
        <f>IF(E112="","",IFERROR(INDEX(Fontes!$B$5:$B$54,MATCH(E112,Fontes!$A$5:$A$54,0)),"fonte não cadastrada"))</f>
        <v/>
      </c>
      <c r="G112" s="17" t="n"/>
      <c r="H112" s="20">
        <f>IF(OR(A112="",E112=""),"",IFERROR(IF(INDEX(Fontes!$C$5:$C$54,MATCH(E112,Fontes!$A$5:$A$54,0))="Dias corridos",A112+INDEX(Fontes!$D$5:$D$54,MATCH(E112,Fontes!$A$5:$A$54,0)),DATE(YEAR(A112),MONTH(A112)+INDEX(Fontes!$F$5:$F$54,MATCH(E112,Fontes!$A$5:$A$54,0)),MIN(INDEX(Fontes!$E$5:$E$54,MATCH(E112,Fontes!$A$5:$A$54,0)),DAY(EOMONTH(DATE(YEAR(A112),MONTH(A112)+INDEX(Fontes!$F$5:$F$54,MATCH(E112,Fontes!$A$5:$A$54,0)),1),0))))),""))</f>
        <v/>
      </c>
      <c r="I112" s="18" t="n"/>
      <c r="J112" s="17" t="n"/>
      <c r="K112" s="9">
        <f>IF(A112="","",IF(I112&lt;&gt;"",IF(AND(J112&lt;&gt;"",J112&lt;G112),"Pago parcial","Pago"),IF(H112="","Sem previsão",IF(TODAY()&gt;H112,"Atrasado","A receber"))))</f>
        <v/>
      </c>
      <c r="L112" s="10">
        <f>IF(K112="Atrasado",TODAY()-H112,"")</f>
        <v/>
      </c>
      <c r="M112" s="16" t="n"/>
      <c r="N112" s="21">
        <f>IF(A112="",0,IF(K112="Pago",IF(J112="",G112,J112),IF(K112="Pago parcial",J112,0)))</f>
        <v/>
      </c>
      <c r="O112" s="21">
        <f>IF(A112="",0,IF(K112="Pago",0,G112-N112))</f>
        <v/>
      </c>
      <c r="P112" s="22">
        <f>IF(AND(I112&lt;&gt;"",H112&lt;&gt;""),I112-H112,"")</f>
        <v/>
      </c>
    </row>
    <row r="113">
      <c r="A113" s="18" t="n"/>
      <c r="B113" s="19" t="n"/>
      <c r="C113" s="19" t="n"/>
      <c r="D113" s="10">
        <f>IF(OR(B113="",C113=""),"",IF(MOD(C113-B113,1)=0,24,MOD(C113-B113,1)*24))</f>
        <v/>
      </c>
      <c r="E113" s="16" t="n"/>
      <c r="F113" s="9">
        <f>IF(E113="","",IFERROR(INDEX(Fontes!$B$5:$B$54,MATCH(E113,Fontes!$A$5:$A$54,0)),"fonte não cadastrada"))</f>
        <v/>
      </c>
      <c r="G113" s="17" t="n"/>
      <c r="H113" s="20">
        <f>IF(OR(A113="",E113=""),"",IFERROR(IF(INDEX(Fontes!$C$5:$C$54,MATCH(E113,Fontes!$A$5:$A$54,0))="Dias corridos",A113+INDEX(Fontes!$D$5:$D$54,MATCH(E113,Fontes!$A$5:$A$54,0)),DATE(YEAR(A113),MONTH(A113)+INDEX(Fontes!$F$5:$F$54,MATCH(E113,Fontes!$A$5:$A$54,0)),MIN(INDEX(Fontes!$E$5:$E$54,MATCH(E113,Fontes!$A$5:$A$54,0)),DAY(EOMONTH(DATE(YEAR(A113),MONTH(A113)+INDEX(Fontes!$F$5:$F$54,MATCH(E113,Fontes!$A$5:$A$54,0)),1),0))))),""))</f>
        <v/>
      </c>
      <c r="I113" s="18" t="n"/>
      <c r="J113" s="17" t="n"/>
      <c r="K113" s="9">
        <f>IF(A113="","",IF(I113&lt;&gt;"",IF(AND(J113&lt;&gt;"",J113&lt;G113),"Pago parcial","Pago"),IF(H113="","Sem previsão",IF(TODAY()&gt;H113,"Atrasado","A receber"))))</f>
        <v/>
      </c>
      <c r="L113" s="10">
        <f>IF(K113="Atrasado",TODAY()-H113,"")</f>
        <v/>
      </c>
      <c r="M113" s="16" t="n"/>
      <c r="N113" s="21">
        <f>IF(A113="",0,IF(K113="Pago",IF(J113="",G113,J113),IF(K113="Pago parcial",J113,0)))</f>
        <v/>
      </c>
      <c r="O113" s="21">
        <f>IF(A113="",0,IF(K113="Pago",0,G113-N113))</f>
        <v/>
      </c>
      <c r="P113" s="22">
        <f>IF(AND(I113&lt;&gt;"",H113&lt;&gt;""),I113-H113,"")</f>
        <v/>
      </c>
    </row>
    <row r="114">
      <c r="A114" s="18" t="n"/>
      <c r="B114" s="19" t="n"/>
      <c r="C114" s="19" t="n"/>
      <c r="D114" s="10">
        <f>IF(OR(B114="",C114=""),"",IF(MOD(C114-B114,1)=0,24,MOD(C114-B114,1)*24))</f>
        <v/>
      </c>
      <c r="E114" s="16" t="n"/>
      <c r="F114" s="9">
        <f>IF(E114="","",IFERROR(INDEX(Fontes!$B$5:$B$54,MATCH(E114,Fontes!$A$5:$A$54,0)),"fonte não cadastrada"))</f>
        <v/>
      </c>
      <c r="G114" s="17" t="n"/>
      <c r="H114" s="20">
        <f>IF(OR(A114="",E114=""),"",IFERROR(IF(INDEX(Fontes!$C$5:$C$54,MATCH(E114,Fontes!$A$5:$A$54,0))="Dias corridos",A114+INDEX(Fontes!$D$5:$D$54,MATCH(E114,Fontes!$A$5:$A$54,0)),DATE(YEAR(A114),MONTH(A114)+INDEX(Fontes!$F$5:$F$54,MATCH(E114,Fontes!$A$5:$A$54,0)),MIN(INDEX(Fontes!$E$5:$E$54,MATCH(E114,Fontes!$A$5:$A$54,0)),DAY(EOMONTH(DATE(YEAR(A114),MONTH(A114)+INDEX(Fontes!$F$5:$F$54,MATCH(E114,Fontes!$A$5:$A$54,0)),1),0))))),""))</f>
        <v/>
      </c>
      <c r="I114" s="18" t="n"/>
      <c r="J114" s="17" t="n"/>
      <c r="K114" s="9">
        <f>IF(A114="","",IF(I114&lt;&gt;"",IF(AND(J114&lt;&gt;"",J114&lt;G114),"Pago parcial","Pago"),IF(H114="","Sem previsão",IF(TODAY()&gt;H114,"Atrasado","A receber"))))</f>
        <v/>
      </c>
      <c r="L114" s="10">
        <f>IF(K114="Atrasado",TODAY()-H114,"")</f>
        <v/>
      </c>
      <c r="M114" s="16" t="n"/>
      <c r="N114" s="21">
        <f>IF(A114="",0,IF(K114="Pago",IF(J114="",G114,J114),IF(K114="Pago parcial",J114,0)))</f>
        <v/>
      </c>
      <c r="O114" s="21">
        <f>IF(A114="",0,IF(K114="Pago",0,G114-N114))</f>
        <v/>
      </c>
      <c r="P114" s="22">
        <f>IF(AND(I114&lt;&gt;"",H114&lt;&gt;""),I114-H114,"")</f>
        <v/>
      </c>
    </row>
    <row r="115">
      <c r="A115" s="18" t="n"/>
      <c r="B115" s="19" t="n"/>
      <c r="C115" s="19" t="n"/>
      <c r="D115" s="10">
        <f>IF(OR(B115="",C115=""),"",IF(MOD(C115-B115,1)=0,24,MOD(C115-B115,1)*24))</f>
        <v/>
      </c>
      <c r="E115" s="16" t="n"/>
      <c r="F115" s="9">
        <f>IF(E115="","",IFERROR(INDEX(Fontes!$B$5:$B$54,MATCH(E115,Fontes!$A$5:$A$54,0)),"fonte não cadastrada"))</f>
        <v/>
      </c>
      <c r="G115" s="17" t="n"/>
      <c r="H115" s="20">
        <f>IF(OR(A115="",E115=""),"",IFERROR(IF(INDEX(Fontes!$C$5:$C$54,MATCH(E115,Fontes!$A$5:$A$54,0))="Dias corridos",A115+INDEX(Fontes!$D$5:$D$54,MATCH(E115,Fontes!$A$5:$A$54,0)),DATE(YEAR(A115),MONTH(A115)+INDEX(Fontes!$F$5:$F$54,MATCH(E115,Fontes!$A$5:$A$54,0)),MIN(INDEX(Fontes!$E$5:$E$54,MATCH(E115,Fontes!$A$5:$A$54,0)),DAY(EOMONTH(DATE(YEAR(A115),MONTH(A115)+INDEX(Fontes!$F$5:$F$54,MATCH(E115,Fontes!$A$5:$A$54,0)),1),0))))),""))</f>
        <v/>
      </c>
      <c r="I115" s="18" t="n"/>
      <c r="J115" s="17" t="n"/>
      <c r="K115" s="9">
        <f>IF(A115="","",IF(I115&lt;&gt;"",IF(AND(J115&lt;&gt;"",J115&lt;G115),"Pago parcial","Pago"),IF(H115="","Sem previsão",IF(TODAY()&gt;H115,"Atrasado","A receber"))))</f>
        <v/>
      </c>
      <c r="L115" s="10">
        <f>IF(K115="Atrasado",TODAY()-H115,"")</f>
        <v/>
      </c>
      <c r="M115" s="16" t="n"/>
      <c r="N115" s="21">
        <f>IF(A115="",0,IF(K115="Pago",IF(J115="",G115,J115),IF(K115="Pago parcial",J115,0)))</f>
        <v/>
      </c>
      <c r="O115" s="21">
        <f>IF(A115="",0,IF(K115="Pago",0,G115-N115))</f>
        <v/>
      </c>
      <c r="P115" s="22">
        <f>IF(AND(I115&lt;&gt;"",H115&lt;&gt;""),I115-H115,"")</f>
        <v/>
      </c>
    </row>
    <row r="116">
      <c r="A116" s="18" t="n"/>
      <c r="B116" s="19" t="n"/>
      <c r="C116" s="19" t="n"/>
      <c r="D116" s="10">
        <f>IF(OR(B116="",C116=""),"",IF(MOD(C116-B116,1)=0,24,MOD(C116-B116,1)*24))</f>
        <v/>
      </c>
      <c r="E116" s="16" t="n"/>
      <c r="F116" s="9">
        <f>IF(E116="","",IFERROR(INDEX(Fontes!$B$5:$B$54,MATCH(E116,Fontes!$A$5:$A$54,0)),"fonte não cadastrada"))</f>
        <v/>
      </c>
      <c r="G116" s="17" t="n"/>
      <c r="H116" s="20">
        <f>IF(OR(A116="",E116=""),"",IFERROR(IF(INDEX(Fontes!$C$5:$C$54,MATCH(E116,Fontes!$A$5:$A$54,0))="Dias corridos",A116+INDEX(Fontes!$D$5:$D$54,MATCH(E116,Fontes!$A$5:$A$54,0)),DATE(YEAR(A116),MONTH(A116)+INDEX(Fontes!$F$5:$F$54,MATCH(E116,Fontes!$A$5:$A$54,0)),MIN(INDEX(Fontes!$E$5:$E$54,MATCH(E116,Fontes!$A$5:$A$54,0)),DAY(EOMONTH(DATE(YEAR(A116),MONTH(A116)+INDEX(Fontes!$F$5:$F$54,MATCH(E116,Fontes!$A$5:$A$54,0)),1),0))))),""))</f>
        <v/>
      </c>
      <c r="I116" s="18" t="n"/>
      <c r="J116" s="17" t="n"/>
      <c r="K116" s="9">
        <f>IF(A116="","",IF(I116&lt;&gt;"",IF(AND(J116&lt;&gt;"",J116&lt;G116),"Pago parcial","Pago"),IF(H116="","Sem previsão",IF(TODAY()&gt;H116,"Atrasado","A receber"))))</f>
        <v/>
      </c>
      <c r="L116" s="10">
        <f>IF(K116="Atrasado",TODAY()-H116,"")</f>
        <v/>
      </c>
      <c r="M116" s="16" t="n"/>
      <c r="N116" s="21">
        <f>IF(A116="",0,IF(K116="Pago",IF(J116="",G116,J116),IF(K116="Pago parcial",J116,0)))</f>
        <v/>
      </c>
      <c r="O116" s="21">
        <f>IF(A116="",0,IF(K116="Pago",0,G116-N116))</f>
        <v/>
      </c>
      <c r="P116" s="22">
        <f>IF(AND(I116&lt;&gt;"",H116&lt;&gt;""),I116-H116,"")</f>
        <v/>
      </c>
    </row>
    <row r="117">
      <c r="A117" s="18" t="n"/>
      <c r="B117" s="19" t="n"/>
      <c r="C117" s="19" t="n"/>
      <c r="D117" s="10">
        <f>IF(OR(B117="",C117=""),"",IF(MOD(C117-B117,1)=0,24,MOD(C117-B117,1)*24))</f>
        <v/>
      </c>
      <c r="E117" s="16" t="n"/>
      <c r="F117" s="9">
        <f>IF(E117="","",IFERROR(INDEX(Fontes!$B$5:$B$54,MATCH(E117,Fontes!$A$5:$A$54,0)),"fonte não cadastrada"))</f>
        <v/>
      </c>
      <c r="G117" s="17" t="n"/>
      <c r="H117" s="20">
        <f>IF(OR(A117="",E117=""),"",IFERROR(IF(INDEX(Fontes!$C$5:$C$54,MATCH(E117,Fontes!$A$5:$A$54,0))="Dias corridos",A117+INDEX(Fontes!$D$5:$D$54,MATCH(E117,Fontes!$A$5:$A$54,0)),DATE(YEAR(A117),MONTH(A117)+INDEX(Fontes!$F$5:$F$54,MATCH(E117,Fontes!$A$5:$A$54,0)),MIN(INDEX(Fontes!$E$5:$E$54,MATCH(E117,Fontes!$A$5:$A$54,0)),DAY(EOMONTH(DATE(YEAR(A117),MONTH(A117)+INDEX(Fontes!$F$5:$F$54,MATCH(E117,Fontes!$A$5:$A$54,0)),1),0))))),""))</f>
        <v/>
      </c>
      <c r="I117" s="18" t="n"/>
      <c r="J117" s="17" t="n"/>
      <c r="K117" s="9">
        <f>IF(A117="","",IF(I117&lt;&gt;"",IF(AND(J117&lt;&gt;"",J117&lt;G117),"Pago parcial","Pago"),IF(H117="","Sem previsão",IF(TODAY()&gt;H117,"Atrasado","A receber"))))</f>
        <v/>
      </c>
      <c r="L117" s="10">
        <f>IF(K117="Atrasado",TODAY()-H117,"")</f>
        <v/>
      </c>
      <c r="M117" s="16" t="n"/>
      <c r="N117" s="21">
        <f>IF(A117="",0,IF(K117="Pago",IF(J117="",G117,J117),IF(K117="Pago parcial",J117,0)))</f>
        <v/>
      </c>
      <c r="O117" s="21">
        <f>IF(A117="",0,IF(K117="Pago",0,G117-N117))</f>
        <v/>
      </c>
      <c r="P117" s="22">
        <f>IF(AND(I117&lt;&gt;"",H117&lt;&gt;""),I117-H117,"")</f>
        <v/>
      </c>
    </row>
    <row r="118">
      <c r="A118" s="18" t="n"/>
      <c r="B118" s="19" t="n"/>
      <c r="C118" s="19" t="n"/>
      <c r="D118" s="10">
        <f>IF(OR(B118="",C118=""),"",IF(MOD(C118-B118,1)=0,24,MOD(C118-B118,1)*24))</f>
        <v/>
      </c>
      <c r="E118" s="16" t="n"/>
      <c r="F118" s="9">
        <f>IF(E118="","",IFERROR(INDEX(Fontes!$B$5:$B$54,MATCH(E118,Fontes!$A$5:$A$54,0)),"fonte não cadastrada"))</f>
        <v/>
      </c>
      <c r="G118" s="17" t="n"/>
      <c r="H118" s="20">
        <f>IF(OR(A118="",E118=""),"",IFERROR(IF(INDEX(Fontes!$C$5:$C$54,MATCH(E118,Fontes!$A$5:$A$54,0))="Dias corridos",A118+INDEX(Fontes!$D$5:$D$54,MATCH(E118,Fontes!$A$5:$A$54,0)),DATE(YEAR(A118),MONTH(A118)+INDEX(Fontes!$F$5:$F$54,MATCH(E118,Fontes!$A$5:$A$54,0)),MIN(INDEX(Fontes!$E$5:$E$54,MATCH(E118,Fontes!$A$5:$A$54,0)),DAY(EOMONTH(DATE(YEAR(A118),MONTH(A118)+INDEX(Fontes!$F$5:$F$54,MATCH(E118,Fontes!$A$5:$A$54,0)),1),0))))),""))</f>
        <v/>
      </c>
      <c r="I118" s="18" t="n"/>
      <c r="J118" s="17" t="n"/>
      <c r="K118" s="9">
        <f>IF(A118="","",IF(I118&lt;&gt;"",IF(AND(J118&lt;&gt;"",J118&lt;G118),"Pago parcial","Pago"),IF(H118="","Sem previsão",IF(TODAY()&gt;H118,"Atrasado","A receber"))))</f>
        <v/>
      </c>
      <c r="L118" s="10">
        <f>IF(K118="Atrasado",TODAY()-H118,"")</f>
        <v/>
      </c>
      <c r="M118" s="16" t="n"/>
      <c r="N118" s="21">
        <f>IF(A118="",0,IF(K118="Pago",IF(J118="",G118,J118),IF(K118="Pago parcial",J118,0)))</f>
        <v/>
      </c>
      <c r="O118" s="21">
        <f>IF(A118="",0,IF(K118="Pago",0,G118-N118))</f>
        <v/>
      </c>
      <c r="P118" s="22">
        <f>IF(AND(I118&lt;&gt;"",H118&lt;&gt;""),I118-H118,"")</f>
        <v/>
      </c>
    </row>
    <row r="119">
      <c r="A119" s="18" t="n"/>
      <c r="B119" s="19" t="n"/>
      <c r="C119" s="19" t="n"/>
      <c r="D119" s="10">
        <f>IF(OR(B119="",C119=""),"",IF(MOD(C119-B119,1)=0,24,MOD(C119-B119,1)*24))</f>
        <v/>
      </c>
      <c r="E119" s="16" t="n"/>
      <c r="F119" s="9">
        <f>IF(E119="","",IFERROR(INDEX(Fontes!$B$5:$B$54,MATCH(E119,Fontes!$A$5:$A$54,0)),"fonte não cadastrada"))</f>
        <v/>
      </c>
      <c r="G119" s="17" t="n"/>
      <c r="H119" s="20">
        <f>IF(OR(A119="",E119=""),"",IFERROR(IF(INDEX(Fontes!$C$5:$C$54,MATCH(E119,Fontes!$A$5:$A$54,0))="Dias corridos",A119+INDEX(Fontes!$D$5:$D$54,MATCH(E119,Fontes!$A$5:$A$54,0)),DATE(YEAR(A119),MONTH(A119)+INDEX(Fontes!$F$5:$F$54,MATCH(E119,Fontes!$A$5:$A$54,0)),MIN(INDEX(Fontes!$E$5:$E$54,MATCH(E119,Fontes!$A$5:$A$54,0)),DAY(EOMONTH(DATE(YEAR(A119),MONTH(A119)+INDEX(Fontes!$F$5:$F$54,MATCH(E119,Fontes!$A$5:$A$54,0)),1),0))))),""))</f>
        <v/>
      </c>
      <c r="I119" s="18" t="n"/>
      <c r="J119" s="17" t="n"/>
      <c r="K119" s="9">
        <f>IF(A119="","",IF(I119&lt;&gt;"",IF(AND(J119&lt;&gt;"",J119&lt;G119),"Pago parcial","Pago"),IF(H119="","Sem previsão",IF(TODAY()&gt;H119,"Atrasado","A receber"))))</f>
        <v/>
      </c>
      <c r="L119" s="10">
        <f>IF(K119="Atrasado",TODAY()-H119,"")</f>
        <v/>
      </c>
      <c r="M119" s="16" t="n"/>
      <c r="N119" s="21">
        <f>IF(A119="",0,IF(K119="Pago",IF(J119="",G119,J119),IF(K119="Pago parcial",J119,0)))</f>
        <v/>
      </c>
      <c r="O119" s="21">
        <f>IF(A119="",0,IF(K119="Pago",0,G119-N119))</f>
        <v/>
      </c>
      <c r="P119" s="22">
        <f>IF(AND(I119&lt;&gt;"",H119&lt;&gt;""),I119-H119,"")</f>
        <v/>
      </c>
    </row>
    <row r="120">
      <c r="A120" s="18" t="n"/>
      <c r="B120" s="19" t="n"/>
      <c r="C120" s="19" t="n"/>
      <c r="D120" s="10">
        <f>IF(OR(B120="",C120=""),"",IF(MOD(C120-B120,1)=0,24,MOD(C120-B120,1)*24))</f>
        <v/>
      </c>
      <c r="E120" s="16" t="n"/>
      <c r="F120" s="9">
        <f>IF(E120="","",IFERROR(INDEX(Fontes!$B$5:$B$54,MATCH(E120,Fontes!$A$5:$A$54,0)),"fonte não cadastrada"))</f>
        <v/>
      </c>
      <c r="G120" s="17" t="n"/>
      <c r="H120" s="20">
        <f>IF(OR(A120="",E120=""),"",IFERROR(IF(INDEX(Fontes!$C$5:$C$54,MATCH(E120,Fontes!$A$5:$A$54,0))="Dias corridos",A120+INDEX(Fontes!$D$5:$D$54,MATCH(E120,Fontes!$A$5:$A$54,0)),DATE(YEAR(A120),MONTH(A120)+INDEX(Fontes!$F$5:$F$54,MATCH(E120,Fontes!$A$5:$A$54,0)),MIN(INDEX(Fontes!$E$5:$E$54,MATCH(E120,Fontes!$A$5:$A$54,0)),DAY(EOMONTH(DATE(YEAR(A120),MONTH(A120)+INDEX(Fontes!$F$5:$F$54,MATCH(E120,Fontes!$A$5:$A$54,0)),1),0))))),""))</f>
        <v/>
      </c>
      <c r="I120" s="18" t="n"/>
      <c r="J120" s="17" t="n"/>
      <c r="K120" s="9">
        <f>IF(A120="","",IF(I120&lt;&gt;"",IF(AND(J120&lt;&gt;"",J120&lt;G120),"Pago parcial","Pago"),IF(H120="","Sem previsão",IF(TODAY()&gt;H120,"Atrasado","A receber"))))</f>
        <v/>
      </c>
      <c r="L120" s="10">
        <f>IF(K120="Atrasado",TODAY()-H120,"")</f>
        <v/>
      </c>
      <c r="M120" s="16" t="n"/>
      <c r="N120" s="21">
        <f>IF(A120="",0,IF(K120="Pago",IF(J120="",G120,J120),IF(K120="Pago parcial",J120,0)))</f>
        <v/>
      </c>
      <c r="O120" s="21">
        <f>IF(A120="",0,IF(K120="Pago",0,G120-N120))</f>
        <v/>
      </c>
      <c r="P120" s="22">
        <f>IF(AND(I120&lt;&gt;"",H120&lt;&gt;""),I120-H120,"")</f>
        <v/>
      </c>
    </row>
    <row r="121">
      <c r="A121" s="18" t="n"/>
      <c r="B121" s="19" t="n"/>
      <c r="C121" s="19" t="n"/>
      <c r="D121" s="10">
        <f>IF(OR(B121="",C121=""),"",IF(MOD(C121-B121,1)=0,24,MOD(C121-B121,1)*24))</f>
        <v/>
      </c>
      <c r="E121" s="16" t="n"/>
      <c r="F121" s="9">
        <f>IF(E121="","",IFERROR(INDEX(Fontes!$B$5:$B$54,MATCH(E121,Fontes!$A$5:$A$54,0)),"fonte não cadastrada"))</f>
        <v/>
      </c>
      <c r="G121" s="17" t="n"/>
      <c r="H121" s="20">
        <f>IF(OR(A121="",E121=""),"",IFERROR(IF(INDEX(Fontes!$C$5:$C$54,MATCH(E121,Fontes!$A$5:$A$54,0))="Dias corridos",A121+INDEX(Fontes!$D$5:$D$54,MATCH(E121,Fontes!$A$5:$A$54,0)),DATE(YEAR(A121),MONTH(A121)+INDEX(Fontes!$F$5:$F$54,MATCH(E121,Fontes!$A$5:$A$54,0)),MIN(INDEX(Fontes!$E$5:$E$54,MATCH(E121,Fontes!$A$5:$A$54,0)),DAY(EOMONTH(DATE(YEAR(A121),MONTH(A121)+INDEX(Fontes!$F$5:$F$54,MATCH(E121,Fontes!$A$5:$A$54,0)),1),0))))),""))</f>
        <v/>
      </c>
      <c r="I121" s="18" t="n"/>
      <c r="J121" s="17" t="n"/>
      <c r="K121" s="9">
        <f>IF(A121="","",IF(I121&lt;&gt;"",IF(AND(J121&lt;&gt;"",J121&lt;G121),"Pago parcial","Pago"),IF(H121="","Sem previsão",IF(TODAY()&gt;H121,"Atrasado","A receber"))))</f>
        <v/>
      </c>
      <c r="L121" s="10">
        <f>IF(K121="Atrasado",TODAY()-H121,"")</f>
        <v/>
      </c>
      <c r="M121" s="16" t="n"/>
      <c r="N121" s="21">
        <f>IF(A121="",0,IF(K121="Pago",IF(J121="",G121,J121),IF(K121="Pago parcial",J121,0)))</f>
        <v/>
      </c>
      <c r="O121" s="21">
        <f>IF(A121="",0,IF(K121="Pago",0,G121-N121))</f>
        <v/>
      </c>
      <c r="P121" s="22">
        <f>IF(AND(I121&lt;&gt;"",H121&lt;&gt;""),I121-H121,"")</f>
        <v/>
      </c>
    </row>
    <row r="122">
      <c r="A122" s="18" t="n"/>
      <c r="B122" s="19" t="n"/>
      <c r="C122" s="19" t="n"/>
      <c r="D122" s="10">
        <f>IF(OR(B122="",C122=""),"",IF(MOD(C122-B122,1)=0,24,MOD(C122-B122,1)*24))</f>
        <v/>
      </c>
      <c r="E122" s="16" t="n"/>
      <c r="F122" s="9">
        <f>IF(E122="","",IFERROR(INDEX(Fontes!$B$5:$B$54,MATCH(E122,Fontes!$A$5:$A$54,0)),"fonte não cadastrada"))</f>
        <v/>
      </c>
      <c r="G122" s="17" t="n"/>
      <c r="H122" s="20">
        <f>IF(OR(A122="",E122=""),"",IFERROR(IF(INDEX(Fontes!$C$5:$C$54,MATCH(E122,Fontes!$A$5:$A$54,0))="Dias corridos",A122+INDEX(Fontes!$D$5:$D$54,MATCH(E122,Fontes!$A$5:$A$54,0)),DATE(YEAR(A122),MONTH(A122)+INDEX(Fontes!$F$5:$F$54,MATCH(E122,Fontes!$A$5:$A$54,0)),MIN(INDEX(Fontes!$E$5:$E$54,MATCH(E122,Fontes!$A$5:$A$54,0)),DAY(EOMONTH(DATE(YEAR(A122),MONTH(A122)+INDEX(Fontes!$F$5:$F$54,MATCH(E122,Fontes!$A$5:$A$54,0)),1),0))))),""))</f>
        <v/>
      </c>
      <c r="I122" s="18" t="n"/>
      <c r="J122" s="17" t="n"/>
      <c r="K122" s="9">
        <f>IF(A122="","",IF(I122&lt;&gt;"",IF(AND(J122&lt;&gt;"",J122&lt;G122),"Pago parcial","Pago"),IF(H122="","Sem previsão",IF(TODAY()&gt;H122,"Atrasado","A receber"))))</f>
        <v/>
      </c>
      <c r="L122" s="10">
        <f>IF(K122="Atrasado",TODAY()-H122,"")</f>
        <v/>
      </c>
      <c r="M122" s="16" t="n"/>
      <c r="N122" s="21">
        <f>IF(A122="",0,IF(K122="Pago",IF(J122="",G122,J122),IF(K122="Pago parcial",J122,0)))</f>
        <v/>
      </c>
      <c r="O122" s="21">
        <f>IF(A122="",0,IF(K122="Pago",0,G122-N122))</f>
        <v/>
      </c>
      <c r="P122" s="22">
        <f>IF(AND(I122&lt;&gt;"",H122&lt;&gt;""),I122-H122,"")</f>
        <v/>
      </c>
    </row>
    <row r="123">
      <c r="A123" s="18" t="n"/>
      <c r="B123" s="19" t="n"/>
      <c r="C123" s="19" t="n"/>
      <c r="D123" s="10">
        <f>IF(OR(B123="",C123=""),"",IF(MOD(C123-B123,1)=0,24,MOD(C123-B123,1)*24))</f>
        <v/>
      </c>
      <c r="E123" s="16" t="n"/>
      <c r="F123" s="9">
        <f>IF(E123="","",IFERROR(INDEX(Fontes!$B$5:$B$54,MATCH(E123,Fontes!$A$5:$A$54,0)),"fonte não cadastrada"))</f>
        <v/>
      </c>
      <c r="G123" s="17" t="n"/>
      <c r="H123" s="20">
        <f>IF(OR(A123="",E123=""),"",IFERROR(IF(INDEX(Fontes!$C$5:$C$54,MATCH(E123,Fontes!$A$5:$A$54,0))="Dias corridos",A123+INDEX(Fontes!$D$5:$D$54,MATCH(E123,Fontes!$A$5:$A$54,0)),DATE(YEAR(A123),MONTH(A123)+INDEX(Fontes!$F$5:$F$54,MATCH(E123,Fontes!$A$5:$A$54,0)),MIN(INDEX(Fontes!$E$5:$E$54,MATCH(E123,Fontes!$A$5:$A$54,0)),DAY(EOMONTH(DATE(YEAR(A123),MONTH(A123)+INDEX(Fontes!$F$5:$F$54,MATCH(E123,Fontes!$A$5:$A$54,0)),1),0))))),""))</f>
        <v/>
      </c>
      <c r="I123" s="18" t="n"/>
      <c r="J123" s="17" t="n"/>
      <c r="K123" s="9">
        <f>IF(A123="","",IF(I123&lt;&gt;"",IF(AND(J123&lt;&gt;"",J123&lt;G123),"Pago parcial","Pago"),IF(H123="","Sem previsão",IF(TODAY()&gt;H123,"Atrasado","A receber"))))</f>
        <v/>
      </c>
      <c r="L123" s="10">
        <f>IF(K123="Atrasado",TODAY()-H123,"")</f>
        <v/>
      </c>
      <c r="M123" s="16" t="n"/>
      <c r="N123" s="21">
        <f>IF(A123="",0,IF(K123="Pago",IF(J123="",G123,J123),IF(K123="Pago parcial",J123,0)))</f>
        <v/>
      </c>
      <c r="O123" s="21">
        <f>IF(A123="",0,IF(K123="Pago",0,G123-N123))</f>
        <v/>
      </c>
      <c r="P123" s="22">
        <f>IF(AND(I123&lt;&gt;"",H123&lt;&gt;""),I123-H123,"")</f>
        <v/>
      </c>
    </row>
    <row r="124">
      <c r="A124" s="18" t="n"/>
      <c r="B124" s="19" t="n"/>
      <c r="C124" s="19" t="n"/>
      <c r="D124" s="10">
        <f>IF(OR(B124="",C124=""),"",IF(MOD(C124-B124,1)=0,24,MOD(C124-B124,1)*24))</f>
        <v/>
      </c>
      <c r="E124" s="16" t="n"/>
      <c r="F124" s="9">
        <f>IF(E124="","",IFERROR(INDEX(Fontes!$B$5:$B$54,MATCH(E124,Fontes!$A$5:$A$54,0)),"fonte não cadastrada"))</f>
        <v/>
      </c>
      <c r="G124" s="17" t="n"/>
      <c r="H124" s="20">
        <f>IF(OR(A124="",E124=""),"",IFERROR(IF(INDEX(Fontes!$C$5:$C$54,MATCH(E124,Fontes!$A$5:$A$54,0))="Dias corridos",A124+INDEX(Fontes!$D$5:$D$54,MATCH(E124,Fontes!$A$5:$A$54,0)),DATE(YEAR(A124),MONTH(A124)+INDEX(Fontes!$F$5:$F$54,MATCH(E124,Fontes!$A$5:$A$54,0)),MIN(INDEX(Fontes!$E$5:$E$54,MATCH(E124,Fontes!$A$5:$A$54,0)),DAY(EOMONTH(DATE(YEAR(A124),MONTH(A124)+INDEX(Fontes!$F$5:$F$54,MATCH(E124,Fontes!$A$5:$A$54,0)),1),0))))),""))</f>
        <v/>
      </c>
      <c r="I124" s="18" t="n"/>
      <c r="J124" s="17" t="n"/>
      <c r="K124" s="9">
        <f>IF(A124="","",IF(I124&lt;&gt;"",IF(AND(J124&lt;&gt;"",J124&lt;G124),"Pago parcial","Pago"),IF(H124="","Sem previsão",IF(TODAY()&gt;H124,"Atrasado","A receber"))))</f>
        <v/>
      </c>
      <c r="L124" s="10">
        <f>IF(K124="Atrasado",TODAY()-H124,"")</f>
        <v/>
      </c>
      <c r="M124" s="16" t="n"/>
      <c r="N124" s="21">
        <f>IF(A124="",0,IF(K124="Pago",IF(J124="",G124,J124),IF(K124="Pago parcial",J124,0)))</f>
        <v/>
      </c>
      <c r="O124" s="21">
        <f>IF(A124="",0,IF(K124="Pago",0,G124-N124))</f>
        <v/>
      </c>
      <c r="P124" s="22">
        <f>IF(AND(I124&lt;&gt;"",H124&lt;&gt;""),I124-H124,"")</f>
        <v/>
      </c>
    </row>
    <row r="125">
      <c r="A125" s="18" t="n"/>
      <c r="B125" s="19" t="n"/>
      <c r="C125" s="19" t="n"/>
      <c r="D125" s="10">
        <f>IF(OR(B125="",C125=""),"",IF(MOD(C125-B125,1)=0,24,MOD(C125-B125,1)*24))</f>
        <v/>
      </c>
      <c r="E125" s="16" t="n"/>
      <c r="F125" s="9">
        <f>IF(E125="","",IFERROR(INDEX(Fontes!$B$5:$B$54,MATCH(E125,Fontes!$A$5:$A$54,0)),"fonte não cadastrada"))</f>
        <v/>
      </c>
      <c r="G125" s="17" t="n"/>
      <c r="H125" s="20">
        <f>IF(OR(A125="",E125=""),"",IFERROR(IF(INDEX(Fontes!$C$5:$C$54,MATCH(E125,Fontes!$A$5:$A$54,0))="Dias corridos",A125+INDEX(Fontes!$D$5:$D$54,MATCH(E125,Fontes!$A$5:$A$54,0)),DATE(YEAR(A125),MONTH(A125)+INDEX(Fontes!$F$5:$F$54,MATCH(E125,Fontes!$A$5:$A$54,0)),MIN(INDEX(Fontes!$E$5:$E$54,MATCH(E125,Fontes!$A$5:$A$54,0)),DAY(EOMONTH(DATE(YEAR(A125),MONTH(A125)+INDEX(Fontes!$F$5:$F$54,MATCH(E125,Fontes!$A$5:$A$54,0)),1),0))))),""))</f>
        <v/>
      </c>
      <c r="I125" s="18" t="n"/>
      <c r="J125" s="17" t="n"/>
      <c r="K125" s="9">
        <f>IF(A125="","",IF(I125&lt;&gt;"",IF(AND(J125&lt;&gt;"",J125&lt;G125),"Pago parcial","Pago"),IF(H125="","Sem previsão",IF(TODAY()&gt;H125,"Atrasado","A receber"))))</f>
        <v/>
      </c>
      <c r="L125" s="10">
        <f>IF(K125="Atrasado",TODAY()-H125,"")</f>
        <v/>
      </c>
      <c r="M125" s="16" t="n"/>
      <c r="N125" s="21">
        <f>IF(A125="",0,IF(K125="Pago",IF(J125="",G125,J125),IF(K125="Pago parcial",J125,0)))</f>
        <v/>
      </c>
      <c r="O125" s="21">
        <f>IF(A125="",0,IF(K125="Pago",0,G125-N125))</f>
        <v/>
      </c>
      <c r="P125" s="22">
        <f>IF(AND(I125&lt;&gt;"",H125&lt;&gt;""),I125-H125,"")</f>
        <v/>
      </c>
    </row>
    <row r="126">
      <c r="A126" s="18" t="n"/>
      <c r="B126" s="19" t="n"/>
      <c r="C126" s="19" t="n"/>
      <c r="D126" s="10">
        <f>IF(OR(B126="",C126=""),"",IF(MOD(C126-B126,1)=0,24,MOD(C126-B126,1)*24))</f>
        <v/>
      </c>
      <c r="E126" s="16" t="n"/>
      <c r="F126" s="9">
        <f>IF(E126="","",IFERROR(INDEX(Fontes!$B$5:$B$54,MATCH(E126,Fontes!$A$5:$A$54,0)),"fonte não cadastrada"))</f>
        <v/>
      </c>
      <c r="G126" s="17" t="n"/>
      <c r="H126" s="20">
        <f>IF(OR(A126="",E126=""),"",IFERROR(IF(INDEX(Fontes!$C$5:$C$54,MATCH(E126,Fontes!$A$5:$A$54,0))="Dias corridos",A126+INDEX(Fontes!$D$5:$D$54,MATCH(E126,Fontes!$A$5:$A$54,0)),DATE(YEAR(A126),MONTH(A126)+INDEX(Fontes!$F$5:$F$54,MATCH(E126,Fontes!$A$5:$A$54,0)),MIN(INDEX(Fontes!$E$5:$E$54,MATCH(E126,Fontes!$A$5:$A$54,0)),DAY(EOMONTH(DATE(YEAR(A126),MONTH(A126)+INDEX(Fontes!$F$5:$F$54,MATCH(E126,Fontes!$A$5:$A$54,0)),1),0))))),""))</f>
        <v/>
      </c>
      <c r="I126" s="18" t="n"/>
      <c r="J126" s="17" t="n"/>
      <c r="K126" s="9">
        <f>IF(A126="","",IF(I126&lt;&gt;"",IF(AND(J126&lt;&gt;"",J126&lt;G126),"Pago parcial","Pago"),IF(H126="","Sem previsão",IF(TODAY()&gt;H126,"Atrasado","A receber"))))</f>
        <v/>
      </c>
      <c r="L126" s="10">
        <f>IF(K126="Atrasado",TODAY()-H126,"")</f>
        <v/>
      </c>
      <c r="M126" s="16" t="n"/>
      <c r="N126" s="21">
        <f>IF(A126="",0,IF(K126="Pago",IF(J126="",G126,J126),IF(K126="Pago parcial",J126,0)))</f>
        <v/>
      </c>
      <c r="O126" s="21">
        <f>IF(A126="",0,IF(K126="Pago",0,G126-N126))</f>
        <v/>
      </c>
      <c r="P126" s="22">
        <f>IF(AND(I126&lt;&gt;"",H126&lt;&gt;""),I126-H126,"")</f>
        <v/>
      </c>
    </row>
    <row r="127">
      <c r="A127" s="18" t="n"/>
      <c r="B127" s="19" t="n"/>
      <c r="C127" s="19" t="n"/>
      <c r="D127" s="10">
        <f>IF(OR(B127="",C127=""),"",IF(MOD(C127-B127,1)=0,24,MOD(C127-B127,1)*24))</f>
        <v/>
      </c>
      <c r="E127" s="16" t="n"/>
      <c r="F127" s="9">
        <f>IF(E127="","",IFERROR(INDEX(Fontes!$B$5:$B$54,MATCH(E127,Fontes!$A$5:$A$54,0)),"fonte não cadastrada"))</f>
        <v/>
      </c>
      <c r="G127" s="17" t="n"/>
      <c r="H127" s="20">
        <f>IF(OR(A127="",E127=""),"",IFERROR(IF(INDEX(Fontes!$C$5:$C$54,MATCH(E127,Fontes!$A$5:$A$54,0))="Dias corridos",A127+INDEX(Fontes!$D$5:$D$54,MATCH(E127,Fontes!$A$5:$A$54,0)),DATE(YEAR(A127),MONTH(A127)+INDEX(Fontes!$F$5:$F$54,MATCH(E127,Fontes!$A$5:$A$54,0)),MIN(INDEX(Fontes!$E$5:$E$54,MATCH(E127,Fontes!$A$5:$A$54,0)),DAY(EOMONTH(DATE(YEAR(A127),MONTH(A127)+INDEX(Fontes!$F$5:$F$54,MATCH(E127,Fontes!$A$5:$A$54,0)),1),0))))),""))</f>
        <v/>
      </c>
      <c r="I127" s="18" t="n"/>
      <c r="J127" s="17" t="n"/>
      <c r="K127" s="9">
        <f>IF(A127="","",IF(I127&lt;&gt;"",IF(AND(J127&lt;&gt;"",J127&lt;G127),"Pago parcial","Pago"),IF(H127="","Sem previsão",IF(TODAY()&gt;H127,"Atrasado","A receber"))))</f>
        <v/>
      </c>
      <c r="L127" s="10">
        <f>IF(K127="Atrasado",TODAY()-H127,"")</f>
        <v/>
      </c>
      <c r="M127" s="16" t="n"/>
      <c r="N127" s="21">
        <f>IF(A127="",0,IF(K127="Pago",IF(J127="",G127,J127),IF(K127="Pago parcial",J127,0)))</f>
        <v/>
      </c>
      <c r="O127" s="21">
        <f>IF(A127="",0,IF(K127="Pago",0,G127-N127))</f>
        <v/>
      </c>
      <c r="P127" s="22">
        <f>IF(AND(I127&lt;&gt;"",H127&lt;&gt;""),I127-H127,"")</f>
        <v/>
      </c>
    </row>
    <row r="128">
      <c r="A128" s="18" t="n"/>
      <c r="B128" s="19" t="n"/>
      <c r="C128" s="19" t="n"/>
      <c r="D128" s="10">
        <f>IF(OR(B128="",C128=""),"",IF(MOD(C128-B128,1)=0,24,MOD(C128-B128,1)*24))</f>
        <v/>
      </c>
      <c r="E128" s="16" t="n"/>
      <c r="F128" s="9">
        <f>IF(E128="","",IFERROR(INDEX(Fontes!$B$5:$B$54,MATCH(E128,Fontes!$A$5:$A$54,0)),"fonte não cadastrada"))</f>
        <v/>
      </c>
      <c r="G128" s="17" t="n"/>
      <c r="H128" s="20">
        <f>IF(OR(A128="",E128=""),"",IFERROR(IF(INDEX(Fontes!$C$5:$C$54,MATCH(E128,Fontes!$A$5:$A$54,0))="Dias corridos",A128+INDEX(Fontes!$D$5:$D$54,MATCH(E128,Fontes!$A$5:$A$54,0)),DATE(YEAR(A128),MONTH(A128)+INDEX(Fontes!$F$5:$F$54,MATCH(E128,Fontes!$A$5:$A$54,0)),MIN(INDEX(Fontes!$E$5:$E$54,MATCH(E128,Fontes!$A$5:$A$54,0)),DAY(EOMONTH(DATE(YEAR(A128),MONTH(A128)+INDEX(Fontes!$F$5:$F$54,MATCH(E128,Fontes!$A$5:$A$54,0)),1),0))))),""))</f>
        <v/>
      </c>
      <c r="I128" s="18" t="n"/>
      <c r="J128" s="17" t="n"/>
      <c r="K128" s="9">
        <f>IF(A128="","",IF(I128&lt;&gt;"",IF(AND(J128&lt;&gt;"",J128&lt;G128),"Pago parcial","Pago"),IF(H128="","Sem previsão",IF(TODAY()&gt;H128,"Atrasado","A receber"))))</f>
        <v/>
      </c>
      <c r="L128" s="10">
        <f>IF(K128="Atrasado",TODAY()-H128,"")</f>
        <v/>
      </c>
      <c r="M128" s="16" t="n"/>
      <c r="N128" s="21">
        <f>IF(A128="",0,IF(K128="Pago",IF(J128="",G128,J128),IF(K128="Pago parcial",J128,0)))</f>
        <v/>
      </c>
      <c r="O128" s="21">
        <f>IF(A128="",0,IF(K128="Pago",0,G128-N128))</f>
        <v/>
      </c>
      <c r="P128" s="22">
        <f>IF(AND(I128&lt;&gt;"",H128&lt;&gt;""),I128-H128,"")</f>
        <v/>
      </c>
    </row>
    <row r="129">
      <c r="A129" s="18" t="n"/>
      <c r="B129" s="19" t="n"/>
      <c r="C129" s="19" t="n"/>
      <c r="D129" s="10">
        <f>IF(OR(B129="",C129=""),"",IF(MOD(C129-B129,1)=0,24,MOD(C129-B129,1)*24))</f>
        <v/>
      </c>
      <c r="E129" s="16" t="n"/>
      <c r="F129" s="9">
        <f>IF(E129="","",IFERROR(INDEX(Fontes!$B$5:$B$54,MATCH(E129,Fontes!$A$5:$A$54,0)),"fonte não cadastrada"))</f>
        <v/>
      </c>
      <c r="G129" s="17" t="n"/>
      <c r="H129" s="20">
        <f>IF(OR(A129="",E129=""),"",IFERROR(IF(INDEX(Fontes!$C$5:$C$54,MATCH(E129,Fontes!$A$5:$A$54,0))="Dias corridos",A129+INDEX(Fontes!$D$5:$D$54,MATCH(E129,Fontes!$A$5:$A$54,0)),DATE(YEAR(A129),MONTH(A129)+INDEX(Fontes!$F$5:$F$54,MATCH(E129,Fontes!$A$5:$A$54,0)),MIN(INDEX(Fontes!$E$5:$E$54,MATCH(E129,Fontes!$A$5:$A$54,0)),DAY(EOMONTH(DATE(YEAR(A129),MONTH(A129)+INDEX(Fontes!$F$5:$F$54,MATCH(E129,Fontes!$A$5:$A$54,0)),1),0))))),""))</f>
        <v/>
      </c>
      <c r="I129" s="18" t="n"/>
      <c r="J129" s="17" t="n"/>
      <c r="K129" s="9">
        <f>IF(A129="","",IF(I129&lt;&gt;"",IF(AND(J129&lt;&gt;"",J129&lt;G129),"Pago parcial","Pago"),IF(H129="","Sem previsão",IF(TODAY()&gt;H129,"Atrasado","A receber"))))</f>
        <v/>
      </c>
      <c r="L129" s="10">
        <f>IF(K129="Atrasado",TODAY()-H129,"")</f>
        <v/>
      </c>
      <c r="M129" s="16" t="n"/>
      <c r="N129" s="21">
        <f>IF(A129="",0,IF(K129="Pago",IF(J129="",G129,J129),IF(K129="Pago parcial",J129,0)))</f>
        <v/>
      </c>
      <c r="O129" s="21">
        <f>IF(A129="",0,IF(K129="Pago",0,G129-N129))</f>
        <v/>
      </c>
      <c r="P129" s="22">
        <f>IF(AND(I129&lt;&gt;"",H129&lt;&gt;""),I129-H129,"")</f>
        <v/>
      </c>
    </row>
    <row r="130">
      <c r="A130" s="18" t="n"/>
      <c r="B130" s="19" t="n"/>
      <c r="C130" s="19" t="n"/>
      <c r="D130" s="10">
        <f>IF(OR(B130="",C130=""),"",IF(MOD(C130-B130,1)=0,24,MOD(C130-B130,1)*24))</f>
        <v/>
      </c>
      <c r="E130" s="16" t="n"/>
      <c r="F130" s="9">
        <f>IF(E130="","",IFERROR(INDEX(Fontes!$B$5:$B$54,MATCH(E130,Fontes!$A$5:$A$54,0)),"fonte não cadastrada"))</f>
        <v/>
      </c>
      <c r="G130" s="17" t="n"/>
      <c r="H130" s="20">
        <f>IF(OR(A130="",E130=""),"",IFERROR(IF(INDEX(Fontes!$C$5:$C$54,MATCH(E130,Fontes!$A$5:$A$54,0))="Dias corridos",A130+INDEX(Fontes!$D$5:$D$54,MATCH(E130,Fontes!$A$5:$A$54,0)),DATE(YEAR(A130),MONTH(A130)+INDEX(Fontes!$F$5:$F$54,MATCH(E130,Fontes!$A$5:$A$54,0)),MIN(INDEX(Fontes!$E$5:$E$54,MATCH(E130,Fontes!$A$5:$A$54,0)),DAY(EOMONTH(DATE(YEAR(A130),MONTH(A130)+INDEX(Fontes!$F$5:$F$54,MATCH(E130,Fontes!$A$5:$A$54,0)),1),0))))),""))</f>
        <v/>
      </c>
      <c r="I130" s="18" t="n"/>
      <c r="J130" s="17" t="n"/>
      <c r="K130" s="9">
        <f>IF(A130="","",IF(I130&lt;&gt;"",IF(AND(J130&lt;&gt;"",J130&lt;G130),"Pago parcial","Pago"),IF(H130="","Sem previsão",IF(TODAY()&gt;H130,"Atrasado","A receber"))))</f>
        <v/>
      </c>
      <c r="L130" s="10">
        <f>IF(K130="Atrasado",TODAY()-H130,"")</f>
        <v/>
      </c>
      <c r="M130" s="16" t="n"/>
      <c r="N130" s="21">
        <f>IF(A130="",0,IF(K130="Pago",IF(J130="",G130,J130),IF(K130="Pago parcial",J130,0)))</f>
        <v/>
      </c>
      <c r="O130" s="21">
        <f>IF(A130="",0,IF(K130="Pago",0,G130-N130))</f>
        <v/>
      </c>
      <c r="P130" s="22">
        <f>IF(AND(I130&lt;&gt;"",H130&lt;&gt;""),I130-H130,"")</f>
        <v/>
      </c>
    </row>
    <row r="131">
      <c r="A131" s="18" t="n"/>
      <c r="B131" s="19" t="n"/>
      <c r="C131" s="19" t="n"/>
      <c r="D131" s="10">
        <f>IF(OR(B131="",C131=""),"",IF(MOD(C131-B131,1)=0,24,MOD(C131-B131,1)*24))</f>
        <v/>
      </c>
      <c r="E131" s="16" t="n"/>
      <c r="F131" s="9">
        <f>IF(E131="","",IFERROR(INDEX(Fontes!$B$5:$B$54,MATCH(E131,Fontes!$A$5:$A$54,0)),"fonte não cadastrada"))</f>
        <v/>
      </c>
      <c r="G131" s="17" t="n"/>
      <c r="H131" s="20">
        <f>IF(OR(A131="",E131=""),"",IFERROR(IF(INDEX(Fontes!$C$5:$C$54,MATCH(E131,Fontes!$A$5:$A$54,0))="Dias corridos",A131+INDEX(Fontes!$D$5:$D$54,MATCH(E131,Fontes!$A$5:$A$54,0)),DATE(YEAR(A131),MONTH(A131)+INDEX(Fontes!$F$5:$F$54,MATCH(E131,Fontes!$A$5:$A$54,0)),MIN(INDEX(Fontes!$E$5:$E$54,MATCH(E131,Fontes!$A$5:$A$54,0)),DAY(EOMONTH(DATE(YEAR(A131),MONTH(A131)+INDEX(Fontes!$F$5:$F$54,MATCH(E131,Fontes!$A$5:$A$54,0)),1),0))))),""))</f>
        <v/>
      </c>
      <c r="I131" s="18" t="n"/>
      <c r="J131" s="17" t="n"/>
      <c r="K131" s="9">
        <f>IF(A131="","",IF(I131&lt;&gt;"",IF(AND(J131&lt;&gt;"",J131&lt;G131),"Pago parcial","Pago"),IF(H131="","Sem previsão",IF(TODAY()&gt;H131,"Atrasado","A receber"))))</f>
        <v/>
      </c>
      <c r="L131" s="10">
        <f>IF(K131="Atrasado",TODAY()-H131,"")</f>
        <v/>
      </c>
      <c r="M131" s="16" t="n"/>
      <c r="N131" s="21">
        <f>IF(A131="",0,IF(K131="Pago",IF(J131="",G131,J131),IF(K131="Pago parcial",J131,0)))</f>
        <v/>
      </c>
      <c r="O131" s="21">
        <f>IF(A131="",0,IF(K131="Pago",0,G131-N131))</f>
        <v/>
      </c>
      <c r="P131" s="22">
        <f>IF(AND(I131&lt;&gt;"",H131&lt;&gt;""),I131-H131,"")</f>
        <v/>
      </c>
    </row>
    <row r="132">
      <c r="A132" s="18" t="n"/>
      <c r="B132" s="19" t="n"/>
      <c r="C132" s="19" t="n"/>
      <c r="D132" s="10">
        <f>IF(OR(B132="",C132=""),"",IF(MOD(C132-B132,1)=0,24,MOD(C132-B132,1)*24))</f>
        <v/>
      </c>
      <c r="E132" s="16" t="n"/>
      <c r="F132" s="9">
        <f>IF(E132="","",IFERROR(INDEX(Fontes!$B$5:$B$54,MATCH(E132,Fontes!$A$5:$A$54,0)),"fonte não cadastrada"))</f>
        <v/>
      </c>
      <c r="G132" s="17" t="n"/>
      <c r="H132" s="20">
        <f>IF(OR(A132="",E132=""),"",IFERROR(IF(INDEX(Fontes!$C$5:$C$54,MATCH(E132,Fontes!$A$5:$A$54,0))="Dias corridos",A132+INDEX(Fontes!$D$5:$D$54,MATCH(E132,Fontes!$A$5:$A$54,0)),DATE(YEAR(A132),MONTH(A132)+INDEX(Fontes!$F$5:$F$54,MATCH(E132,Fontes!$A$5:$A$54,0)),MIN(INDEX(Fontes!$E$5:$E$54,MATCH(E132,Fontes!$A$5:$A$54,0)),DAY(EOMONTH(DATE(YEAR(A132),MONTH(A132)+INDEX(Fontes!$F$5:$F$54,MATCH(E132,Fontes!$A$5:$A$54,0)),1),0))))),""))</f>
        <v/>
      </c>
      <c r="I132" s="18" t="n"/>
      <c r="J132" s="17" t="n"/>
      <c r="K132" s="9">
        <f>IF(A132="","",IF(I132&lt;&gt;"",IF(AND(J132&lt;&gt;"",J132&lt;G132),"Pago parcial","Pago"),IF(H132="","Sem previsão",IF(TODAY()&gt;H132,"Atrasado","A receber"))))</f>
        <v/>
      </c>
      <c r="L132" s="10">
        <f>IF(K132="Atrasado",TODAY()-H132,"")</f>
        <v/>
      </c>
      <c r="M132" s="16" t="n"/>
      <c r="N132" s="21">
        <f>IF(A132="",0,IF(K132="Pago",IF(J132="",G132,J132),IF(K132="Pago parcial",J132,0)))</f>
        <v/>
      </c>
      <c r="O132" s="21">
        <f>IF(A132="",0,IF(K132="Pago",0,G132-N132))</f>
        <v/>
      </c>
      <c r="P132" s="22">
        <f>IF(AND(I132&lt;&gt;"",H132&lt;&gt;""),I132-H132,"")</f>
        <v/>
      </c>
    </row>
    <row r="133">
      <c r="A133" s="18" t="n"/>
      <c r="B133" s="19" t="n"/>
      <c r="C133" s="19" t="n"/>
      <c r="D133" s="10">
        <f>IF(OR(B133="",C133=""),"",IF(MOD(C133-B133,1)=0,24,MOD(C133-B133,1)*24))</f>
        <v/>
      </c>
      <c r="E133" s="16" t="n"/>
      <c r="F133" s="9">
        <f>IF(E133="","",IFERROR(INDEX(Fontes!$B$5:$B$54,MATCH(E133,Fontes!$A$5:$A$54,0)),"fonte não cadastrada"))</f>
        <v/>
      </c>
      <c r="G133" s="17" t="n"/>
      <c r="H133" s="20">
        <f>IF(OR(A133="",E133=""),"",IFERROR(IF(INDEX(Fontes!$C$5:$C$54,MATCH(E133,Fontes!$A$5:$A$54,0))="Dias corridos",A133+INDEX(Fontes!$D$5:$D$54,MATCH(E133,Fontes!$A$5:$A$54,0)),DATE(YEAR(A133),MONTH(A133)+INDEX(Fontes!$F$5:$F$54,MATCH(E133,Fontes!$A$5:$A$54,0)),MIN(INDEX(Fontes!$E$5:$E$54,MATCH(E133,Fontes!$A$5:$A$54,0)),DAY(EOMONTH(DATE(YEAR(A133),MONTH(A133)+INDEX(Fontes!$F$5:$F$54,MATCH(E133,Fontes!$A$5:$A$54,0)),1),0))))),""))</f>
        <v/>
      </c>
      <c r="I133" s="18" t="n"/>
      <c r="J133" s="17" t="n"/>
      <c r="K133" s="9">
        <f>IF(A133="","",IF(I133&lt;&gt;"",IF(AND(J133&lt;&gt;"",J133&lt;G133),"Pago parcial","Pago"),IF(H133="","Sem previsão",IF(TODAY()&gt;H133,"Atrasado","A receber"))))</f>
        <v/>
      </c>
      <c r="L133" s="10">
        <f>IF(K133="Atrasado",TODAY()-H133,"")</f>
        <v/>
      </c>
      <c r="M133" s="16" t="n"/>
      <c r="N133" s="21">
        <f>IF(A133="",0,IF(K133="Pago",IF(J133="",G133,J133),IF(K133="Pago parcial",J133,0)))</f>
        <v/>
      </c>
      <c r="O133" s="21">
        <f>IF(A133="",0,IF(K133="Pago",0,G133-N133))</f>
        <v/>
      </c>
      <c r="P133" s="22">
        <f>IF(AND(I133&lt;&gt;"",H133&lt;&gt;""),I133-H133,"")</f>
        <v/>
      </c>
    </row>
    <row r="134">
      <c r="A134" s="18" t="n"/>
      <c r="B134" s="19" t="n"/>
      <c r="C134" s="19" t="n"/>
      <c r="D134" s="10">
        <f>IF(OR(B134="",C134=""),"",IF(MOD(C134-B134,1)=0,24,MOD(C134-B134,1)*24))</f>
        <v/>
      </c>
      <c r="E134" s="16" t="n"/>
      <c r="F134" s="9">
        <f>IF(E134="","",IFERROR(INDEX(Fontes!$B$5:$B$54,MATCH(E134,Fontes!$A$5:$A$54,0)),"fonte não cadastrada"))</f>
        <v/>
      </c>
      <c r="G134" s="17" t="n"/>
      <c r="H134" s="20">
        <f>IF(OR(A134="",E134=""),"",IFERROR(IF(INDEX(Fontes!$C$5:$C$54,MATCH(E134,Fontes!$A$5:$A$54,0))="Dias corridos",A134+INDEX(Fontes!$D$5:$D$54,MATCH(E134,Fontes!$A$5:$A$54,0)),DATE(YEAR(A134),MONTH(A134)+INDEX(Fontes!$F$5:$F$54,MATCH(E134,Fontes!$A$5:$A$54,0)),MIN(INDEX(Fontes!$E$5:$E$54,MATCH(E134,Fontes!$A$5:$A$54,0)),DAY(EOMONTH(DATE(YEAR(A134),MONTH(A134)+INDEX(Fontes!$F$5:$F$54,MATCH(E134,Fontes!$A$5:$A$54,0)),1),0))))),""))</f>
        <v/>
      </c>
      <c r="I134" s="18" t="n"/>
      <c r="J134" s="17" t="n"/>
      <c r="K134" s="9">
        <f>IF(A134="","",IF(I134&lt;&gt;"",IF(AND(J134&lt;&gt;"",J134&lt;G134),"Pago parcial","Pago"),IF(H134="","Sem previsão",IF(TODAY()&gt;H134,"Atrasado","A receber"))))</f>
        <v/>
      </c>
      <c r="L134" s="10">
        <f>IF(K134="Atrasado",TODAY()-H134,"")</f>
        <v/>
      </c>
      <c r="M134" s="16" t="n"/>
      <c r="N134" s="21">
        <f>IF(A134="",0,IF(K134="Pago",IF(J134="",G134,J134),IF(K134="Pago parcial",J134,0)))</f>
        <v/>
      </c>
      <c r="O134" s="21">
        <f>IF(A134="",0,IF(K134="Pago",0,G134-N134))</f>
        <v/>
      </c>
      <c r="P134" s="22">
        <f>IF(AND(I134&lt;&gt;"",H134&lt;&gt;""),I134-H134,"")</f>
        <v/>
      </c>
    </row>
    <row r="135">
      <c r="A135" s="18" t="n"/>
      <c r="B135" s="19" t="n"/>
      <c r="C135" s="19" t="n"/>
      <c r="D135" s="10">
        <f>IF(OR(B135="",C135=""),"",IF(MOD(C135-B135,1)=0,24,MOD(C135-B135,1)*24))</f>
        <v/>
      </c>
      <c r="E135" s="16" t="n"/>
      <c r="F135" s="9">
        <f>IF(E135="","",IFERROR(INDEX(Fontes!$B$5:$B$54,MATCH(E135,Fontes!$A$5:$A$54,0)),"fonte não cadastrada"))</f>
        <v/>
      </c>
      <c r="G135" s="17" t="n"/>
      <c r="H135" s="20">
        <f>IF(OR(A135="",E135=""),"",IFERROR(IF(INDEX(Fontes!$C$5:$C$54,MATCH(E135,Fontes!$A$5:$A$54,0))="Dias corridos",A135+INDEX(Fontes!$D$5:$D$54,MATCH(E135,Fontes!$A$5:$A$54,0)),DATE(YEAR(A135),MONTH(A135)+INDEX(Fontes!$F$5:$F$54,MATCH(E135,Fontes!$A$5:$A$54,0)),MIN(INDEX(Fontes!$E$5:$E$54,MATCH(E135,Fontes!$A$5:$A$54,0)),DAY(EOMONTH(DATE(YEAR(A135),MONTH(A135)+INDEX(Fontes!$F$5:$F$54,MATCH(E135,Fontes!$A$5:$A$54,0)),1),0))))),""))</f>
        <v/>
      </c>
      <c r="I135" s="18" t="n"/>
      <c r="J135" s="17" t="n"/>
      <c r="K135" s="9">
        <f>IF(A135="","",IF(I135&lt;&gt;"",IF(AND(J135&lt;&gt;"",J135&lt;G135),"Pago parcial","Pago"),IF(H135="","Sem previsão",IF(TODAY()&gt;H135,"Atrasado","A receber"))))</f>
        <v/>
      </c>
      <c r="L135" s="10">
        <f>IF(K135="Atrasado",TODAY()-H135,"")</f>
        <v/>
      </c>
      <c r="M135" s="16" t="n"/>
      <c r="N135" s="21">
        <f>IF(A135="",0,IF(K135="Pago",IF(J135="",G135,J135),IF(K135="Pago parcial",J135,0)))</f>
        <v/>
      </c>
      <c r="O135" s="21">
        <f>IF(A135="",0,IF(K135="Pago",0,G135-N135))</f>
        <v/>
      </c>
      <c r="P135" s="22">
        <f>IF(AND(I135&lt;&gt;"",H135&lt;&gt;""),I135-H135,"")</f>
        <v/>
      </c>
    </row>
    <row r="136">
      <c r="A136" s="18" t="n"/>
      <c r="B136" s="19" t="n"/>
      <c r="C136" s="19" t="n"/>
      <c r="D136" s="10">
        <f>IF(OR(B136="",C136=""),"",IF(MOD(C136-B136,1)=0,24,MOD(C136-B136,1)*24))</f>
        <v/>
      </c>
      <c r="E136" s="16" t="n"/>
      <c r="F136" s="9">
        <f>IF(E136="","",IFERROR(INDEX(Fontes!$B$5:$B$54,MATCH(E136,Fontes!$A$5:$A$54,0)),"fonte não cadastrada"))</f>
        <v/>
      </c>
      <c r="G136" s="17" t="n"/>
      <c r="H136" s="20">
        <f>IF(OR(A136="",E136=""),"",IFERROR(IF(INDEX(Fontes!$C$5:$C$54,MATCH(E136,Fontes!$A$5:$A$54,0))="Dias corridos",A136+INDEX(Fontes!$D$5:$D$54,MATCH(E136,Fontes!$A$5:$A$54,0)),DATE(YEAR(A136),MONTH(A136)+INDEX(Fontes!$F$5:$F$54,MATCH(E136,Fontes!$A$5:$A$54,0)),MIN(INDEX(Fontes!$E$5:$E$54,MATCH(E136,Fontes!$A$5:$A$54,0)),DAY(EOMONTH(DATE(YEAR(A136),MONTH(A136)+INDEX(Fontes!$F$5:$F$54,MATCH(E136,Fontes!$A$5:$A$54,0)),1),0))))),""))</f>
        <v/>
      </c>
      <c r="I136" s="18" t="n"/>
      <c r="J136" s="17" t="n"/>
      <c r="K136" s="9">
        <f>IF(A136="","",IF(I136&lt;&gt;"",IF(AND(J136&lt;&gt;"",J136&lt;G136),"Pago parcial","Pago"),IF(H136="","Sem previsão",IF(TODAY()&gt;H136,"Atrasado","A receber"))))</f>
        <v/>
      </c>
      <c r="L136" s="10">
        <f>IF(K136="Atrasado",TODAY()-H136,"")</f>
        <v/>
      </c>
      <c r="M136" s="16" t="n"/>
      <c r="N136" s="21">
        <f>IF(A136="",0,IF(K136="Pago",IF(J136="",G136,J136),IF(K136="Pago parcial",J136,0)))</f>
        <v/>
      </c>
      <c r="O136" s="21">
        <f>IF(A136="",0,IF(K136="Pago",0,G136-N136))</f>
        <v/>
      </c>
      <c r="P136" s="22">
        <f>IF(AND(I136&lt;&gt;"",H136&lt;&gt;""),I136-H136,"")</f>
        <v/>
      </c>
    </row>
    <row r="137">
      <c r="A137" s="18" t="n"/>
      <c r="B137" s="19" t="n"/>
      <c r="C137" s="19" t="n"/>
      <c r="D137" s="10">
        <f>IF(OR(B137="",C137=""),"",IF(MOD(C137-B137,1)=0,24,MOD(C137-B137,1)*24))</f>
        <v/>
      </c>
      <c r="E137" s="16" t="n"/>
      <c r="F137" s="9">
        <f>IF(E137="","",IFERROR(INDEX(Fontes!$B$5:$B$54,MATCH(E137,Fontes!$A$5:$A$54,0)),"fonte não cadastrada"))</f>
        <v/>
      </c>
      <c r="G137" s="17" t="n"/>
      <c r="H137" s="20">
        <f>IF(OR(A137="",E137=""),"",IFERROR(IF(INDEX(Fontes!$C$5:$C$54,MATCH(E137,Fontes!$A$5:$A$54,0))="Dias corridos",A137+INDEX(Fontes!$D$5:$D$54,MATCH(E137,Fontes!$A$5:$A$54,0)),DATE(YEAR(A137),MONTH(A137)+INDEX(Fontes!$F$5:$F$54,MATCH(E137,Fontes!$A$5:$A$54,0)),MIN(INDEX(Fontes!$E$5:$E$54,MATCH(E137,Fontes!$A$5:$A$54,0)),DAY(EOMONTH(DATE(YEAR(A137),MONTH(A137)+INDEX(Fontes!$F$5:$F$54,MATCH(E137,Fontes!$A$5:$A$54,0)),1),0))))),""))</f>
        <v/>
      </c>
      <c r="I137" s="18" t="n"/>
      <c r="J137" s="17" t="n"/>
      <c r="K137" s="9">
        <f>IF(A137="","",IF(I137&lt;&gt;"",IF(AND(J137&lt;&gt;"",J137&lt;G137),"Pago parcial","Pago"),IF(H137="","Sem previsão",IF(TODAY()&gt;H137,"Atrasado","A receber"))))</f>
        <v/>
      </c>
      <c r="L137" s="10">
        <f>IF(K137="Atrasado",TODAY()-H137,"")</f>
        <v/>
      </c>
      <c r="M137" s="16" t="n"/>
      <c r="N137" s="21">
        <f>IF(A137="",0,IF(K137="Pago",IF(J137="",G137,J137),IF(K137="Pago parcial",J137,0)))</f>
        <v/>
      </c>
      <c r="O137" s="21">
        <f>IF(A137="",0,IF(K137="Pago",0,G137-N137))</f>
        <v/>
      </c>
      <c r="P137" s="22">
        <f>IF(AND(I137&lt;&gt;"",H137&lt;&gt;""),I137-H137,"")</f>
        <v/>
      </c>
    </row>
    <row r="138">
      <c r="A138" s="18" t="n"/>
      <c r="B138" s="19" t="n"/>
      <c r="C138" s="19" t="n"/>
      <c r="D138" s="10">
        <f>IF(OR(B138="",C138=""),"",IF(MOD(C138-B138,1)=0,24,MOD(C138-B138,1)*24))</f>
        <v/>
      </c>
      <c r="E138" s="16" t="n"/>
      <c r="F138" s="9">
        <f>IF(E138="","",IFERROR(INDEX(Fontes!$B$5:$B$54,MATCH(E138,Fontes!$A$5:$A$54,0)),"fonte não cadastrada"))</f>
        <v/>
      </c>
      <c r="G138" s="17" t="n"/>
      <c r="H138" s="20">
        <f>IF(OR(A138="",E138=""),"",IFERROR(IF(INDEX(Fontes!$C$5:$C$54,MATCH(E138,Fontes!$A$5:$A$54,0))="Dias corridos",A138+INDEX(Fontes!$D$5:$D$54,MATCH(E138,Fontes!$A$5:$A$54,0)),DATE(YEAR(A138),MONTH(A138)+INDEX(Fontes!$F$5:$F$54,MATCH(E138,Fontes!$A$5:$A$54,0)),MIN(INDEX(Fontes!$E$5:$E$54,MATCH(E138,Fontes!$A$5:$A$54,0)),DAY(EOMONTH(DATE(YEAR(A138),MONTH(A138)+INDEX(Fontes!$F$5:$F$54,MATCH(E138,Fontes!$A$5:$A$54,0)),1),0))))),""))</f>
        <v/>
      </c>
      <c r="I138" s="18" t="n"/>
      <c r="J138" s="17" t="n"/>
      <c r="K138" s="9">
        <f>IF(A138="","",IF(I138&lt;&gt;"",IF(AND(J138&lt;&gt;"",J138&lt;G138),"Pago parcial","Pago"),IF(H138="","Sem previsão",IF(TODAY()&gt;H138,"Atrasado","A receber"))))</f>
        <v/>
      </c>
      <c r="L138" s="10">
        <f>IF(K138="Atrasado",TODAY()-H138,"")</f>
        <v/>
      </c>
      <c r="M138" s="16" t="n"/>
      <c r="N138" s="21">
        <f>IF(A138="",0,IF(K138="Pago",IF(J138="",G138,J138),IF(K138="Pago parcial",J138,0)))</f>
        <v/>
      </c>
      <c r="O138" s="21">
        <f>IF(A138="",0,IF(K138="Pago",0,G138-N138))</f>
        <v/>
      </c>
      <c r="P138" s="22">
        <f>IF(AND(I138&lt;&gt;"",H138&lt;&gt;""),I138-H138,"")</f>
        <v/>
      </c>
    </row>
    <row r="139">
      <c r="A139" s="18" t="n"/>
      <c r="B139" s="19" t="n"/>
      <c r="C139" s="19" t="n"/>
      <c r="D139" s="10">
        <f>IF(OR(B139="",C139=""),"",IF(MOD(C139-B139,1)=0,24,MOD(C139-B139,1)*24))</f>
        <v/>
      </c>
      <c r="E139" s="16" t="n"/>
      <c r="F139" s="9">
        <f>IF(E139="","",IFERROR(INDEX(Fontes!$B$5:$B$54,MATCH(E139,Fontes!$A$5:$A$54,0)),"fonte não cadastrada"))</f>
        <v/>
      </c>
      <c r="G139" s="17" t="n"/>
      <c r="H139" s="20">
        <f>IF(OR(A139="",E139=""),"",IFERROR(IF(INDEX(Fontes!$C$5:$C$54,MATCH(E139,Fontes!$A$5:$A$54,0))="Dias corridos",A139+INDEX(Fontes!$D$5:$D$54,MATCH(E139,Fontes!$A$5:$A$54,0)),DATE(YEAR(A139),MONTH(A139)+INDEX(Fontes!$F$5:$F$54,MATCH(E139,Fontes!$A$5:$A$54,0)),MIN(INDEX(Fontes!$E$5:$E$54,MATCH(E139,Fontes!$A$5:$A$54,0)),DAY(EOMONTH(DATE(YEAR(A139),MONTH(A139)+INDEX(Fontes!$F$5:$F$54,MATCH(E139,Fontes!$A$5:$A$54,0)),1),0))))),""))</f>
        <v/>
      </c>
      <c r="I139" s="18" t="n"/>
      <c r="J139" s="17" t="n"/>
      <c r="K139" s="9">
        <f>IF(A139="","",IF(I139&lt;&gt;"",IF(AND(J139&lt;&gt;"",J139&lt;G139),"Pago parcial","Pago"),IF(H139="","Sem previsão",IF(TODAY()&gt;H139,"Atrasado","A receber"))))</f>
        <v/>
      </c>
      <c r="L139" s="10">
        <f>IF(K139="Atrasado",TODAY()-H139,"")</f>
        <v/>
      </c>
      <c r="M139" s="16" t="n"/>
      <c r="N139" s="21">
        <f>IF(A139="",0,IF(K139="Pago",IF(J139="",G139,J139),IF(K139="Pago parcial",J139,0)))</f>
        <v/>
      </c>
      <c r="O139" s="21">
        <f>IF(A139="",0,IF(K139="Pago",0,G139-N139))</f>
        <v/>
      </c>
      <c r="P139" s="22">
        <f>IF(AND(I139&lt;&gt;"",H139&lt;&gt;""),I139-H139,"")</f>
        <v/>
      </c>
    </row>
    <row r="140">
      <c r="A140" s="18" t="n"/>
      <c r="B140" s="19" t="n"/>
      <c r="C140" s="19" t="n"/>
      <c r="D140" s="10">
        <f>IF(OR(B140="",C140=""),"",IF(MOD(C140-B140,1)=0,24,MOD(C140-B140,1)*24))</f>
        <v/>
      </c>
      <c r="E140" s="16" t="n"/>
      <c r="F140" s="9">
        <f>IF(E140="","",IFERROR(INDEX(Fontes!$B$5:$B$54,MATCH(E140,Fontes!$A$5:$A$54,0)),"fonte não cadastrada"))</f>
        <v/>
      </c>
      <c r="G140" s="17" t="n"/>
      <c r="H140" s="20">
        <f>IF(OR(A140="",E140=""),"",IFERROR(IF(INDEX(Fontes!$C$5:$C$54,MATCH(E140,Fontes!$A$5:$A$54,0))="Dias corridos",A140+INDEX(Fontes!$D$5:$D$54,MATCH(E140,Fontes!$A$5:$A$54,0)),DATE(YEAR(A140),MONTH(A140)+INDEX(Fontes!$F$5:$F$54,MATCH(E140,Fontes!$A$5:$A$54,0)),MIN(INDEX(Fontes!$E$5:$E$54,MATCH(E140,Fontes!$A$5:$A$54,0)),DAY(EOMONTH(DATE(YEAR(A140),MONTH(A140)+INDEX(Fontes!$F$5:$F$54,MATCH(E140,Fontes!$A$5:$A$54,0)),1),0))))),""))</f>
        <v/>
      </c>
      <c r="I140" s="18" t="n"/>
      <c r="J140" s="17" t="n"/>
      <c r="K140" s="9">
        <f>IF(A140="","",IF(I140&lt;&gt;"",IF(AND(J140&lt;&gt;"",J140&lt;G140),"Pago parcial","Pago"),IF(H140="","Sem previsão",IF(TODAY()&gt;H140,"Atrasado","A receber"))))</f>
        <v/>
      </c>
      <c r="L140" s="10">
        <f>IF(K140="Atrasado",TODAY()-H140,"")</f>
        <v/>
      </c>
      <c r="M140" s="16" t="n"/>
      <c r="N140" s="21">
        <f>IF(A140="",0,IF(K140="Pago",IF(J140="",G140,J140),IF(K140="Pago parcial",J140,0)))</f>
        <v/>
      </c>
      <c r="O140" s="21">
        <f>IF(A140="",0,IF(K140="Pago",0,G140-N140))</f>
        <v/>
      </c>
      <c r="P140" s="22">
        <f>IF(AND(I140&lt;&gt;"",H140&lt;&gt;""),I140-H140,"")</f>
        <v/>
      </c>
    </row>
    <row r="141">
      <c r="A141" s="18" t="n"/>
      <c r="B141" s="19" t="n"/>
      <c r="C141" s="19" t="n"/>
      <c r="D141" s="10">
        <f>IF(OR(B141="",C141=""),"",IF(MOD(C141-B141,1)=0,24,MOD(C141-B141,1)*24))</f>
        <v/>
      </c>
      <c r="E141" s="16" t="n"/>
      <c r="F141" s="9">
        <f>IF(E141="","",IFERROR(INDEX(Fontes!$B$5:$B$54,MATCH(E141,Fontes!$A$5:$A$54,0)),"fonte não cadastrada"))</f>
        <v/>
      </c>
      <c r="G141" s="17" t="n"/>
      <c r="H141" s="20">
        <f>IF(OR(A141="",E141=""),"",IFERROR(IF(INDEX(Fontes!$C$5:$C$54,MATCH(E141,Fontes!$A$5:$A$54,0))="Dias corridos",A141+INDEX(Fontes!$D$5:$D$54,MATCH(E141,Fontes!$A$5:$A$54,0)),DATE(YEAR(A141),MONTH(A141)+INDEX(Fontes!$F$5:$F$54,MATCH(E141,Fontes!$A$5:$A$54,0)),MIN(INDEX(Fontes!$E$5:$E$54,MATCH(E141,Fontes!$A$5:$A$54,0)),DAY(EOMONTH(DATE(YEAR(A141),MONTH(A141)+INDEX(Fontes!$F$5:$F$54,MATCH(E141,Fontes!$A$5:$A$54,0)),1),0))))),""))</f>
        <v/>
      </c>
      <c r="I141" s="18" t="n"/>
      <c r="J141" s="17" t="n"/>
      <c r="K141" s="9">
        <f>IF(A141="","",IF(I141&lt;&gt;"",IF(AND(J141&lt;&gt;"",J141&lt;G141),"Pago parcial","Pago"),IF(H141="","Sem previsão",IF(TODAY()&gt;H141,"Atrasado","A receber"))))</f>
        <v/>
      </c>
      <c r="L141" s="10">
        <f>IF(K141="Atrasado",TODAY()-H141,"")</f>
        <v/>
      </c>
      <c r="M141" s="16" t="n"/>
      <c r="N141" s="21">
        <f>IF(A141="",0,IF(K141="Pago",IF(J141="",G141,J141),IF(K141="Pago parcial",J141,0)))</f>
        <v/>
      </c>
      <c r="O141" s="21">
        <f>IF(A141="",0,IF(K141="Pago",0,G141-N141))</f>
        <v/>
      </c>
      <c r="P141" s="22">
        <f>IF(AND(I141&lt;&gt;"",H141&lt;&gt;""),I141-H141,"")</f>
        <v/>
      </c>
    </row>
    <row r="142">
      <c r="A142" s="18" t="n"/>
      <c r="B142" s="19" t="n"/>
      <c r="C142" s="19" t="n"/>
      <c r="D142" s="10">
        <f>IF(OR(B142="",C142=""),"",IF(MOD(C142-B142,1)=0,24,MOD(C142-B142,1)*24))</f>
        <v/>
      </c>
      <c r="E142" s="16" t="n"/>
      <c r="F142" s="9">
        <f>IF(E142="","",IFERROR(INDEX(Fontes!$B$5:$B$54,MATCH(E142,Fontes!$A$5:$A$54,0)),"fonte não cadastrada"))</f>
        <v/>
      </c>
      <c r="G142" s="17" t="n"/>
      <c r="H142" s="20">
        <f>IF(OR(A142="",E142=""),"",IFERROR(IF(INDEX(Fontes!$C$5:$C$54,MATCH(E142,Fontes!$A$5:$A$54,0))="Dias corridos",A142+INDEX(Fontes!$D$5:$D$54,MATCH(E142,Fontes!$A$5:$A$54,0)),DATE(YEAR(A142),MONTH(A142)+INDEX(Fontes!$F$5:$F$54,MATCH(E142,Fontes!$A$5:$A$54,0)),MIN(INDEX(Fontes!$E$5:$E$54,MATCH(E142,Fontes!$A$5:$A$54,0)),DAY(EOMONTH(DATE(YEAR(A142),MONTH(A142)+INDEX(Fontes!$F$5:$F$54,MATCH(E142,Fontes!$A$5:$A$54,0)),1),0))))),""))</f>
        <v/>
      </c>
      <c r="I142" s="18" t="n"/>
      <c r="J142" s="17" t="n"/>
      <c r="K142" s="9">
        <f>IF(A142="","",IF(I142&lt;&gt;"",IF(AND(J142&lt;&gt;"",J142&lt;G142),"Pago parcial","Pago"),IF(H142="","Sem previsão",IF(TODAY()&gt;H142,"Atrasado","A receber"))))</f>
        <v/>
      </c>
      <c r="L142" s="10">
        <f>IF(K142="Atrasado",TODAY()-H142,"")</f>
        <v/>
      </c>
      <c r="M142" s="16" t="n"/>
      <c r="N142" s="21">
        <f>IF(A142="",0,IF(K142="Pago",IF(J142="",G142,J142),IF(K142="Pago parcial",J142,0)))</f>
        <v/>
      </c>
      <c r="O142" s="21">
        <f>IF(A142="",0,IF(K142="Pago",0,G142-N142))</f>
        <v/>
      </c>
      <c r="P142" s="22">
        <f>IF(AND(I142&lt;&gt;"",H142&lt;&gt;""),I142-H142,"")</f>
        <v/>
      </c>
    </row>
    <row r="143">
      <c r="A143" s="18" t="n"/>
      <c r="B143" s="19" t="n"/>
      <c r="C143" s="19" t="n"/>
      <c r="D143" s="10">
        <f>IF(OR(B143="",C143=""),"",IF(MOD(C143-B143,1)=0,24,MOD(C143-B143,1)*24))</f>
        <v/>
      </c>
      <c r="E143" s="16" t="n"/>
      <c r="F143" s="9">
        <f>IF(E143="","",IFERROR(INDEX(Fontes!$B$5:$B$54,MATCH(E143,Fontes!$A$5:$A$54,0)),"fonte não cadastrada"))</f>
        <v/>
      </c>
      <c r="G143" s="17" t="n"/>
      <c r="H143" s="20">
        <f>IF(OR(A143="",E143=""),"",IFERROR(IF(INDEX(Fontes!$C$5:$C$54,MATCH(E143,Fontes!$A$5:$A$54,0))="Dias corridos",A143+INDEX(Fontes!$D$5:$D$54,MATCH(E143,Fontes!$A$5:$A$54,0)),DATE(YEAR(A143),MONTH(A143)+INDEX(Fontes!$F$5:$F$54,MATCH(E143,Fontes!$A$5:$A$54,0)),MIN(INDEX(Fontes!$E$5:$E$54,MATCH(E143,Fontes!$A$5:$A$54,0)),DAY(EOMONTH(DATE(YEAR(A143),MONTH(A143)+INDEX(Fontes!$F$5:$F$54,MATCH(E143,Fontes!$A$5:$A$54,0)),1),0))))),""))</f>
        <v/>
      </c>
      <c r="I143" s="18" t="n"/>
      <c r="J143" s="17" t="n"/>
      <c r="K143" s="9">
        <f>IF(A143="","",IF(I143&lt;&gt;"",IF(AND(J143&lt;&gt;"",J143&lt;G143),"Pago parcial","Pago"),IF(H143="","Sem previsão",IF(TODAY()&gt;H143,"Atrasado","A receber"))))</f>
        <v/>
      </c>
      <c r="L143" s="10">
        <f>IF(K143="Atrasado",TODAY()-H143,"")</f>
        <v/>
      </c>
      <c r="M143" s="16" t="n"/>
      <c r="N143" s="21">
        <f>IF(A143="",0,IF(K143="Pago",IF(J143="",G143,J143),IF(K143="Pago parcial",J143,0)))</f>
        <v/>
      </c>
      <c r="O143" s="21">
        <f>IF(A143="",0,IF(K143="Pago",0,G143-N143))</f>
        <v/>
      </c>
      <c r="P143" s="22">
        <f>IF(AND(I143&lt;&gt;"",H143&lt;&gt;""),I143-H143,"")</f>
        <v/>
      </c>
    </row>
    <row r="144">
      <c r="A144" s="18" t="n"/>
      <c r="B144" s="19" t="n"/>
      <c r="C144" s="19" t="n"/>
      <c r="D144" s="10">
        <f>IF(OR(B144="",C144=""),"",IF(MOD(C144-B144,1)=0,24,MOD(C144-B144,1)*24))</f>
        <v/>
      </c>
      <c r="E144" s="16" t="n"/>
      <c r="F144" s="9">
        <f>IF(E144="","",IFERROR(INDEX(Fontes!$B$5:$B$54,MATCH(E144,Fontes!$A$5:$A$54,0)),"fonte não cadastrada"))</f>
        <v/>
      </c>
      <c r="G144" s="17" t="n"/>
      <c r="H144" s="20">
        <f>IF(OR(A144="",E144=""),"",IFERROR(IF(INDEX(Fontes!$C$5:$C$54,MATCH(E144,Fontes!$A$5:$A$54,0))="Dias corridos",A144+INDEX(Fontes!$D$5:$D$54,MATCH(E144,Fontes!$A$5:$A$54,0)),DATE(YEAR(A144),MONTH(A144)+INDEX(Fontes!$F$5:$F$54,MATCH(E144,Fontes!$A$5:$A$54,0)),MIN(INDEX(Fontes!$E$5:$E$54,MATCH(E144,Fontes!$A$5:$A$54,0)),DAY(EOMONTH(DATE(YEAR(A144),MONTH(A144)+INDEX(Fontes!$F$5:$F$54,MATCH(E144,Fontes!$A$5:$A$54,0)),1),0))))),""))</f>
        <v/>
      </c>
      <c r="I144" s="18" t="n"/>
      <c r="J144" s="17" t="n"/>
      <c r="K144" s="9">
        <f>IF(A144="","",IF(I144&lt;&gt;"",IF(AND(J144&lt;&gt;"",J144&lt;G144),"Pago parcial","Pago"),IF(H144="","Sem previsão",IF(TODAY()&gt;H144,"Atrasado","A receber"))))</f>
        <v/>
      </c>
      <c r="L144" s="10">
        <f>IF(K144="Atrasado",TODAY()-H144,"")</f>
        <v/>
      </c>
      <c r="M144" s="16" t="n"/>
      <c r="N144" s="21">
        <f>IF(A144="",0,IF(K144="Pago",IF(J144="",G144,J144),IF(K144="Pago parcial",J144,0)))</f>
        <v/>
      </c>
      <c r="O144" s="21">
        <f>IF(A144="",0,IF(K144="Pago",0,G144-N144))</f>
        <v/>
      </c>
      <c r="P144" s="22">
        <f>IF(AND(I144&lt;&gt;"",H144&lt;&gt;""),I144-H144,"")</f>
        <v/>
      </c>
    </row>
    <row r="145">
      <c r="A145" s="18" t="n"/>
      <c r="B145" s="19" t="n"/>
      <c r="C145" s="19" t="n"/>
      <c r="D145" s="10">
        <f>IF(OR(B145="",C145=""),"",IF(MOD(C145-B145,1)=0,24,MOD(C145-B145,1)*24))</f>
        <v/>
      </c>
      <c r="E145" s="16" t="n"/>
      <c r="F145" s="9">
        <f>IF(E145="","",IFERROR(INDEX(Fontes!$B$5:$B$54,MATCH(E145,Fontes!$A$5:$A$54,0)),"fonte não cadastrada"))</f>
        <v/>
      </c>
      <c r="G145" s="17" t="n"/>
      <c r="H145" s="20">
        <f>IF(OR(A145="",E145=""),"",IFERROR(IF(INDEX(Fontes!$C$5:$C$54,MATCH(E145,Fontes!$A$5:$A$54,0))="Dias corridos",A145+INDEX(Fontes!$D$5:$D$54,MATCH(E145,Fontes!$A$5:$A$54,0)),DATE(YEAR(A145),MONTH(A145)+INDEX(Fontes!$F$5:$F$54,MATCH(E145,Fontes!$A$5:$A$54,0)),MIN(INDEX(Fontes!$E$5:$E$54,MATCH(E145,Fontes!$A$5:$A$54,0)),DAY(EOMONTH(DATE(YEAR(A145),MONTH(A145)+INDEX(Fontes!$F$5:$F$54,MATCH(E145,Fontes!$A$5:$A$54,0)),1),0))))),""))</f>
        <v/>
      </c>
      <c r="I145" s="18" t="n"/>
      <c r="J145" s="17" t="n"/>
      <c r="K145" s="9">
        <f>IF(A145="","",IF(I145&lt;&gt;"",IF(AND(J145&lt;&gt;"",J145&lt;G145),"Pago parcial","Pago"),IF(H145="","Sem previsão",IF(TODAY()&gt;H145,"Atrasado","A receber"))))</f>
        <v/>
      </c>
      <c r="L145" s="10">
        <f>IF(K145="Atrasado",TODAY()-H145,"")</f>
        <v/>
      </c>
      <c r="M145" s="16" t="n"/>
      <c r="N145" s="21">
        <f>IF(A145="",0,IF(K145="Pago",IF(J145="",G145,J145),IF(K145="Pago parcial",J145,0)))</f>
        <v/>
      </c>
      <c r="O145" s="21">
        <f>IF(A145="",0,IF(K145="Pago",0,G145-N145))</f>
        <v/>
      </c>
      <c r="P145" s="22">
        <f>IF(AND(I145&lt;&gt;"",H145&lt;&gt;""),I145-H145,"")</f>
        <v/>
      </c>
    </row>
    <row r="146">
      <c r="A146" s="18" t="n"/>
      <c r="B146" s="19" t="n"/>
      <c r="C146" s="19" t="n"/>
      <c r="D146" s="10">
        <f>IF(OR(B146="",C146=""),"",IF(MOD(C146-B146,1)=0,24,MOD(C146-B146,1)*24))</f>
        <v/>
      </c>
      <c r="E146" s="16" t="n"/>
      <c r="F146" s="9">
        <f>IF(E146="","",IFERROR(INDEX(Fontes!$B$5:$B$54,MATCH(E146,Fontes!$A$5:$A$54,0)),"fonte não cadastrada"))</f>
        <v/>
      </c>
      <c r="G146" s="17" t="n"/>
      <c r="H146" s="20">
        <f>IF(OR(A146="",E146=""),"",IFERROR(IF(INDEX(Fontes!$C$5:$C$54,MATCH(E146,Fontes!$A$5:$A$54,0))="Dias corridos",A146+INDEX(Fontes!$D$5:$D$54,MATCH(E146,Fontes!$A$5:$A$54,0)),DATE(YEAR(A146),MONTH(A146)+INDEX(Fontes!$F$5:$F$54,MATCH(E146,Fontes!$A$5:$A$54,0)),MIN(INDEX(Fontes!$E$5:$E$54,MATCH(E146,Fontes!$A$5:$A$54,0)),DAY(EOMONTH(DATE(YEAR(A146),MONTH(A146)+INDEX(Fontes!$F$5:$F$54,MATCH(E146,Fontes!$A$5:$A$54,0)),1),0))))),""))</f>
        <v/>
      </c>
      <c r="I146" s="18" t="n"/>
      <c r="J146" s="17" t="n"/>
      <c r="K146" s="9">
        <f>IF(A146="","",IF(I146&lt;&gt;"",IF(AND(J146&lt;&gt;"",J146&lt;G146),"Pago parcial","Pago"),IF(H146="","Sem previsão",IF(TODAY()&gt;H146,"Atrasado","A receber"))))</f>
        <v/>
      </c>
      <c r="L146" s="10">
        <f>IF(K146="Atrasado",TODAY()-H146,"")</f>
        <v/>
      </c>
      <c r="M146" s="16" t="n"/>
      <c r="N146" s="21">
        <f>IF(A146="",0,IF(K146="Pago",IF(J146="",G146,J146),IF(K146="Pago parcial",J146,0)))</f>
        <v/>
      </c>
      <c r="O146" s="21">
        <f>IF(A146="",0,IF(K146="Pago",0,G146-N146))</f>
        <v/>
      </c>
      <c r="P146" s="22">
        <f>IF(AND(I146&lt;&gt;"",H146&lt;&gt;""),I146-H146,"")</f>
        <v/>
      </c>
    </row>
    <row r="147">
      <c r="A147" s="18" t="n"/>
      <c r="B147" s="19" t="n"/>
      <c r="C147" s="19" t="n"/>
      <c r="D147" s="10">
        <f>IF(OR(B147="",C147=""),"",IF(MOD(C147-B147,1)=0,24,MOD(C147-B147,1)*24))</f>
        <v/>
      </c>
      <c r="E147" s="16" t="n"/>
      <c r="F147" s="9">
        <f>IF(E147="","",IFERROR(INDEX(Fontes!$B$5:$B$54,MATCH(E147,Fontes!$A$5:$A$54,0)),"fonte não cadastrada"))</f>
        <v/>
      </c>
      <c r="G147" s="17" t="n"/>
      <c r="H147" s="20">
        <f>IF(OR(A147="",E147=""),"",IFERROR(IF(INDEX(Fontes!$C$5:$C$54,MATCH(E147,Fontes!$A$5:$A$54,0))="Dias corridos",A147+INDEX(Fontes!$D$5:$D$54,MATCH(E147,Fontes!$A$5:$A$54,0)),DATE(YEAR(A147),MONTH(A147)+INDEX(Fontes!$F$5:$F$54,MATCH(E147,Fontes!$A$5:$A$54,0)),MIN(INDEX(Fontes!$E$5:$E$54,MATCH(E147,Fontes!$A$5:$A$54,0)),DAY(EOMONTH(DATE(YEAR(A147),MONTH(A147)+INDEX(Fontes!$F$5:$F$54,MATCH(E147,Fontes!$A$5:$A$54,0)),1),0))))),""))</f>
        <v/>
      </c>
      <c r="I147" s="18" t="n"/>
      <c r="J147" s="17" t="n"/>
      <c r="K147" s="9">
        <f>IF(A147="","",IF(I147&lt;&gt;"",IF(AND(J147&lt;&gt;"",J147&lt;G147),"Pago parcial","Pago"),IF(H147="","Sem previsão",IF(TODAY()&gt;H147,"Atrasado","A receber"))))</f>
        <v/>
      </c>
      <c r="L147" s="10">
        <f>IF(K147="Atrasado",TODAY()-H147,"")</f>
        <v/>
      </c>
      <c r="M147" s="16" t="n"/>
      <c r="N147" s="21">
        <f>IF(A147="",0,IF(K147="Pago",IF(J147="",G147,J147),IF(K147="Pago parcial",J147,0)))</f>
        <v/>
      </c>
      <c r="O147" s="21">
        <f>IF(A147="",0,IF(K147="Pago",0,G147-N147))</f>
        <v/>
      </c>
      <c r="P147" s="22">
        <f>IF(AND(I147&lt;&gt;"",H147&lt;&gt;""),I147-H147,"")</f>
        <v/>
      </c>
    </row>
    <row r="148">
      <c r="A148" s="18" t="n"/>
      <c r="B148" s="19" t="n"/>
      <c r="C148" s="19" t="n"/>
      <c r="D148" s="10">
        <f>IF(OR(B148="",C148=""),"",IF(MOD(C148-B148,1)=0,24,MOD(C148-B148,1)*24))</f>
        <v/>
      </c>
      <c r="E148" s="16" t="n"/>
      <c r="F148" s="9">
        <f>IF(E148="","",IFERROR(INDEX(Fontes!$B$5:$B$54,MATCH(E148,Fontes!$A$5:$A$54,0)),"fonte não cadastrada"))</f>
        <v/>
      </c>
      <c r="G148" s="17" t="n"/>
      <c r="H148" s="20">
        <f>IF(OR(A148="",E148=""),"",IFERROR(IF(INDEX(Fontes!$C$5:$C$54,MATCH(E148,Fontes!$A$5:$A$54,0))="Dias corridos",A148+INDEX(Fontes!$D$5:$D$54,MATCH(E148,Fontes!$A$5:$A$54,0)),DATE(YEAR(A148),MONTH(A148)+INDEX(Fontes!$F$5:$F$54,MATCH(E148,Fontes!$A$5:$A$54,0)),MIN(INDEX(Fontes!$E$5:$E$54,MATCH(E148,Fontes!$A$5:$A$54,0)),DAY(EOMONTH(DATE(YEAR(A148),MONTH(A148)+INDEX(Fontes!$F$5:$F$54,MATCH(E148,Fontes!$A$5:$A$54,0)),1),0))))),""))</f>
        <v/>
      </c>
      <c r="I148" s="18" t="n"/>
      <c r="J148" s="17" t="n"/>
      <c r="K148" s="9">
        <f>IF(A148="","",IF(I148&lt;&gt;"",IF(AND(J148&lt;&gt;"",J148&lt;G148),"Pago parcial","Pago"),IF(H148="","Sem previsão",IF(TODAY()&gt;H148,"Atrasado","A receber"))))</f>
        <v/>
      </c>
      <c r="L148" s="10">
        <f>IF(K148="Atrasado",TODAY()-H148,"")</f>
        <v/>
      </c>
      <c r="M148" s="16" t="n"/>
      <c r="N148" s="21">
        <f>IF(A148="",0,IF(K148="Pago",IF(J148="",G148,J148),IF(K148="Pago parcial",J148,0)))</f>
        <v/>
      </c>
      <c r="O148" s="21">
        <f>IF(A148="",0,IF(K148="Pago",0,G148-N148))</f>
        <v/>
      </c>
      <c r="P148" s="22">
        <f>IF(AND(I148&lt;&gt;"",H148&lt;&gt;""),I148-H148,"")</f>
        <v/>
      </c>
    </row>
    <row r="149">
      <c r="A149" s="18" t="n"/>
      <c r="B149" s="19" t="n"/>
      <c r="C149" s="19" t="n"/>
      <c r="D149" s="10">
        <f>IF(OR(B149="",C149=""),"",IF(MOD(C149-B149,1)=0,24,MOD(C149-B149,1)*24))</f>
        <v/>
      </c>
      <c r="E149" s="16" t="n"/>
      <c r="F149" s="9">
        <f>IF(E149="","",IFERROR(INDEX(Fontes!$B$5:$B$54,MATCH(E149,Fontes!$A$5:$A$54,0)),"fonte não cadastrada"))</f>
        <v/>
      </c>
      <c r="G149" s="17" t="n"/>
      <c r="H149" s="20">
        <f>IF(OR(A149="",E149=""),"",IFERROR(IF(INDEX(Fontes!$C$5:$C$54,MATCH(E149,Fontes!$A$5:$A$54,0))="Dias corridos",A149+INDEX(Fontes!$D$5:$D$54,MATCH(E149,Fontes!$A$5:$A$54,0)),DATE(YEAR(A149),MONTH(A149)+INDEX(Fontes!$F$5:$F$54,MATCH(E149,Fontes!$A$5:$A$54,0)),MIN(INDEX(Fontes!$E$5:$E$54,MATCH(E149,Fontes!$A$5:$A$54,0)),DAY(EOMONTH(DATE(YEAR(A149),MONTH(A149)+INDEX(Fontes!$F$5:$F$54,MATCH(E149,Fontes!$A$5:$A$54,0)),1),0))))),""))</f>
        <v/>
      </c>
      <c r="I149" s="18" t="n"/>
      <c r="J149" s="17" t="n"/>
      <c r="K149" s="9">
        <f>IF(A149="","",IF(I149&lt;&gt;"",IF(AND(J149&lt;&gt;"",J149&lt;G149),"Pago parcial","Pago"),IF(H149="","Sem previsão",IF(TODAY()&gt;H149,"Atrasado","A receber"))))</f>
        <v/>
      </c>
      <c r="L149" s="10">
        <f>IF(K149="Atrasado",TODAY()-H149,"")</f>
        <v/>
      </c>
      <c r="M149" s="16" t="n"/>
      <c r="N149" s="21">
        <f>IF(A149="",0,IF(K149="Pago",IF(J149="",G149,J149),IF(K149="Pago parcial",J149,0)))</f>
        <v/>
      </c>
      <c r="O149" s="21">
        <f>IF(A149="",0,IF(K149="Pago",0,G149-N149))</f>
        <v/>
      </c>
      <c r="P149" s="22">
        <f>IF(AND(I149&lt;&gt;"",H149&lt;&gt;""),I149-H149,"")</f>
        <v/>
      </c>
    </row>
    <row r="150">
      <c r="A150" s="18" t="n"/>
      <c r="B150" s="19" t="n"/>
      <c r="C150" s="19" t="n"/>
      <c r="D150" s="10">
        <f>IF(OR(B150="",C150=""),"",IF(MOD(C150-B150,1)=0,24,MOD(C150-B150,1)*24))</f>
        <v/>
      </c>
      <c r="E150" s="16" t="n"/>
      <c r="F150" s="9">
        <f>IF(E150="","",IFERROR(INDEX(Fontes!$B$5:$B$54,MATCH(E150,Fontes!$A$5:$A$54,0)),"fonte não cadastrada"))</f>
        <v/>
      </c>
      <c r="G150" s="17" t="n"/>
      <c r="H150" s="20">
        <f>IF(OR(A150="",E150=""),"",IFERROR(IF(INDEX(Fontes!$C$5:$C$54,MATCH(E150,Fontes!$A$5:$A$54,0))="Dias corridos",A150+INDEX(Fontes!$D$5:$D$54,MATCH(E150,Fontes!$A$5:$A$54,0)),DATE(YEAR(A150),MONTH(A150)+INDEX(Fontes!$F$5:$F$54,MATCH(E150,Fontes!$A$5:$A$54,0)),MIN(INDEX(Fontes!$E$5:$E$54,MATCH(E150,Fontes!$A$5:$A$54,0)),DAY(EOMONTH(DATE(YEAR(A150),MONTH(A150)+INDEX(Fontes!$F$5:$F$54,MATCH(E150,Fontes!$A$5:$A$54,0)),1),0))))),""))</f>
        <v/>
      </c>
      <c r="I150" s="18" t="n"/>
      <c r="J150" s="17" t="n"/>
      <c r="K150" s="9">
        <f>IF(A150="","",IF(I150&lt;&gt;"",IF(AND(J150&lt;&gt;"",J150&lt;G150),"Pago parcial","Pago"),IF(H150="","Sem previsão",IF(TODAY()&gt;H150,"Atrasado","A receber"))))</f>
        <v/>
      </c>
      <c r="L150" s="10">
        <f>IF(K150="Atrasado",TODAY()-H150,"")</f>
        <v/>
      </c>
      <c r="M150" s="16" t="n"/>
      <c r="N150" s="21">
        <f>IF(A150="",0,IF(K150="Pago",IF(J150="",G150,J150),IF(K150="Pago parcial",J150,0)))</f>
        <v/>
      </c>
      <c r="O150" s="21">
        <f>IF(A150="",0,IF(K150="Pago",0,G150-N150))</f>
        <v/>
      </c>
      <c r="P150" s="22">
        <f>IF(AND(I150&lt;&gt;"",H150&lt;&gt;""),I150-H150,"")</f>
        <v/>
      </c>
    </row>
    <row r="151">
      <c r="A151" s="18" t="n"/>
      <c r="B151" s="19" t="n"/>
      <c r="C151" s="19" t="n"/>
      <c r="D151" s="10">
        <f>IF(OR(B151="",C151=""),"",IF(MOD(C151-B151,1)=0,24,MOD(C151-B151,1)*24))</f>
        <v/>
      </c>
      <c r="E151" s="16" t="n"/>
      <c r="F151" s="9">
        <f>IF(E151="","",IFERROR(INDEX(Fontes!$B$5:$B$54,MATCH(E151,Fontes!$A$5:$A$54,0)),"fonte não cadastrada"))</f>
        <v/>
      </c>
      <c r="G151" s="17" t="n"/>
      <c r="H151" s="20">
        <f>IF(OR(A151="",E151=""),"",IFERROR(IF(INDEX(Fontes!$C$5:$C$54,MATCH(E151,Fontes!$A$5:$A$54,0))="Dias corridos",A151+INDEX(Fontes!$D$5:$D$54,MATCH(E151,Fontes!$A$5:$A$54,0)),DATE(YEAR(A151),MONTH(A151)+INDEX(Fontes!$F$5:$F$54,MATCH(E151,Fontes!$A$5:$A$54,0)),MIN(INDEX(Fontes!$E$5:$E$54,MATCH(E151,Fontes!$A$5:$A$54,0)),DAY(EOMONTH(DATE(YEAR(A151),MONTH(A151)+INDEX(Fontes!$F$5:$F$54,MATCH(E151,Fontes!$A$5:$A$54,0)),1),0))))),""))</f>
        <v/>
      </c>
      <c r="I151" s="18" t="n"/>
      <c r="J151" s="17" t="n"/>
      <c r="K151" s="9">
        <f>IF(A151="","",IF(I151&lt;&gt;"",IF(AND(J151&lt;&gt;"",J151&lt;G151),"Pago parcial","Pago"),IF(H151="","Sem previsão",IF(TODAY()&gt;H151,"Atrasado","A receber"))))</f>
        <v/>
      </c>
      <c r="L151" s="10">
        <f>IF(K151="Atrasado",TODAY()-H151,"")</f>
        <v/>
      </c>
      <c r="M151" s="16" t="n"/>
      <c r="N151" s="21">
        <f>IF(A151="",0,IF(K151="Pago",IF(J151="",G151,J151),IF(K151="Pago parcial",J151,0)))</f>
        <v/>
      </c>
      <c r="O151" s="21">
        <f>IF(A151="",0,IF(K151="Pago",0,G151-N151))</f>
        <v/>
      </c>
      <c r="P151" s="22">
        <f>IF(AND(I151&lt;&gt;"",H151&lt;&gt;""),I151-H151,"")</f>
        <v/>
      </c>
    </row>
    <row r="152">
      <c r="A152" s="18" t="n"/>
      <c r="B152" s="19" t="n"/>
      <c r="C152" s="19" t="n"/>
      <c r="D152" s="10">
        <f>IF(OR(B152="",C152=""),"",IF(MOD(C152-B152,1)=0,24,MOD(C152-B152,1)*24))</f>
        <v/>
      </c>
      <c r="E152" s="16" t="n"/>
      <c r="F152" s="9">
        <f>IF(E152="","",IFERROR(INDEX(Fontes!$B$5:$B$54,MATCH(E152,Fontes!$A$5:$A$54,0)),"fonte não cadastrada"))</f>
        <v/>
      </c>
      <c r="G152" s="17" t="n"/>
      <c r="H152" s="20">
        <f>IF(OR(A152="",E152=""),"",IFERROR(IF(INDEX(Fontes!$C$5:$C$54,MATCH(E152,Fontes!$A$5:$A$54,0))="Dias corridos",A152+INDEX(Fontes!$D$5:$D$54,MATCH(E152,Fontes!$A$5:$A$54,0)),DATE(YEAR(A152),MONTH(A152)+INDEX(Fontes!$F$5:$F$54,MATCH(E152,Fontes!$A$5:$A$54,0)),MIN(INDEX(Fontes!$E$5:$E$54,MATCH(E152,Fontes!$A$5:$A$54,0)),DAY(EOMONTH(DATE(YEAR(A152),MONTH(A152)+INDEX(Fontes!$F$5:$F$54,MATCH(E152,Fontes!$A$5:$A$54,0)),1),0))))),""))</f>
        <v/>
      </c>
      <c r="I152" s="18" t="n"/>
      <c r="J152" s="17" t="n"/>
      <c r="K152" s="9">
        <f>IF(A152="","",IF(I152&lt;&gt;"",IF(AND(J152&lt;&gt;"",J152&lt;G152),"Pago parcial","Pago"),IF(H152="","Sem previsão",IF(TODAY()&gt;H152,"Atrasado","A receber"))))</f>
        <v/>
      </c>
      <c r="L152" s="10">
        <f>IF(K152="Atrasado",TODAY()-H152,"")</f>
        <v/>
      </c>
      <c r="M152" s="16" t="n"/>
      <c r="N152" s="21">
        <f>IF(A152="",0,IF(K152="Pago",IF(J152="",G152,J152),IF(K152="Pago parcial",J152,0)))</f>
        <v/>
      </c>
      <c r="O152" s="21">
        <f>IF(A152="",0,IF(K152="Pago",0,G152-N152))</f>
        <v/>
      </c>
      <c r="P152" s="22">
        <f>IF(AND(I152&lt;&gt;"",H152&lt;&gt;""),I152-H152,"")</f>
        <v/>
      </c>
    </row>
    <row r="153">
      <c r="A153" s="18" t="n"/>
      <c r="B153" s="19" t="n"/>
      <c r="C153" s="19" t="n"/>
      <c r="D153" s="10">
        <f>IF(OR(B153="",C153=""),"",IF(MOD(C153-B153,1)=0,24,MOD(C153-B153,1)*24))</f>
        <v/>
      </c>
      <c r="E153" s="16" t="n"/>
      <c r="F153" s="9">
        <f>IF(E153="","",IFERROR(INDEX(Fontes!$B$5:$B$54,MATCH(E153,Fontes!$A$5:$A$54,0)),"fonte não cadastrada"))</f>
        <v/>
      </c>
      <c r="G153" s="17" t="n"/>
      <c r="H153" s="20">
        <f>IF(OR(A153="",E153=""),"",IFERROR(IF(INDEX(Fontes!$C$5:$C$54,MATCH(E153,Fontes!$A$5:$A$54,0))="Dias corridos",A153+INDEX(Fontes!$D$5:$D$54,MATCH(E153,Fontes!$A$5:$A$54,0)),DATE(YEAR(A153),MONTH(A153)+INDEX(Fontes!$F$5:$F$54,MATCH(E153,Fontes!$A$5:$A$54,0)),MIN(INDEX(Fontes!$E$5:$E$54,MATCH(E153,Fontes!$A$5:$A$54,0)),DAY(EOMONTH(DATE(YEAR(A153),MONTH(A153)+INDEX(Fontes!$F$5:$F$54,MATCH(E153,Fontes!$A$5:$A$54,0)),1),0))))),""))</f>
        <v/>
      </c>
      <c r="I153" s="18" t="n"/>
      <c r="J153" s="17" t="n"/>
      <c r="K153" s="9">
        <f>IF(A153="","",IF(I153&lt;&gt;"",IF(AND(J153&lt;&gt;"",J153&lt;G153),"Pago parcial","Pago"),IF(H153="","Sem previsão",IF(TODAY()&gt;H153,"Atrasado","A receber"))))</f>
        <v/>
      </c>
      <c r="L153" s="10">
        <f>IF(K153="Atrasado",TODAY()-H153,"")</f>
        <v/>
      </c>
      <c r="M153" s="16" t="n"/>
      <c r="N153" s="21">
        <f>IF(A153="",0,IF(K153="Pago",IF(J153="",G153,J153),IF(K153="Pago parcial",J153,0)))</f>
        <v/>
      </c>
      <c r="O153" s="21">
        <f>IF(A153="",0,IF(K153="Pago",0,G153-N153))</f>
        <v/>
      </c>
      <c r="P153" s="22">
        <f>IF(AND(I153&lt;&gt;"",H153&lt;&gt;""),I153-H153,"")</f>
        <v/>
      </c>
    </row>
    <row r="154">
      <c r="A154" s="18" t="n"/>
      <c r="B154" s="19" t="n"/>
      <c r="C154" s="19" t="n"/>
      <c r="D154" s="10">
        <f>IF(OR(B154="",C154=""),"",IF(MOD(C154-B154,1)=0,24,MOD(C154-B154,1)*24))</f>
        <v/>
      </c>
      <c r="E154" s="16" t="n"/>
      <c r="F154" s="9">
        <f>IF(E154="","",IFERROR(INDEX(Fontes!$B$5:$B$54,MATCH(E154,Fontes!$A$5:$A$54,0)),"fonte não cadastrada"))</f>
        <v/>
      </c>
      <c r="G154" s="17" t="n"/>
      <c r="H154" s="20">
        <f>IF(OR(A154="",E154=""),"",IFERROR(IF(INDEX(Fontes!$C$5:$C$54,MATCH(E154,Fontes!$A$5:$A$54,0))="Dias corridos",A154+INDEX(Fontes!$D$5:$D$54,MATCH(E154,Fontes!$A$5:$A$54,0)),DATE(YEAR(A154),MONTH(A154)+INDEX(Fontes!$F$5:$F$54,MATCH(E154,Fontes!$A$5:$A$54,0)),MIN(INDEX(Fontes!$E$5:$E$54,MATCH(E154,Fontes!$A$5:$A$54,0)),DAY(EOMONTH(DATE(YEAR(A154),MONTH(A154)+INDEX(Fontes!$F$5:$F$54,MATCH(E154,Fontes!$A$5:$A$54,0)),1),0))))),""))</f>
        <v/>
      </c>
      <c r="I154" s="18" t="n"/>
      <c r="J154" s="17" t="n"/>
      <c r="K154" s="9">
        <f>IF(A154="","",IF(I154&lt;&gt;"",IF(AND(J154&lt;&gt;"",J154&lt;G154),"Pago parcial","Pago"),IF(H154="","Sem previsão",IF(TODAY()&gt;H154,"Atrasado","A receber"))))</f>
        <v/>
      </c>
      <c r="L154" s="10">
        <f>IF(K154="Atrasado",TODAY()-H154,"")</f>
        <v/>
      </c>
      <c r="M154" s="16" t="n"/>
      <c r="N154" s="21">
        <f>IF(A154="",0,IF(K154="Pago",IF(J154="",G154,J154),IF(K154="Pago parcial",J154,0)))</f>
        <v/>
      </c>
      <c r="O154" s="21">
        <f>IF(A154="",0,IF(K154="Pago",0,G154-N154))</f>
        <v/>
      </c>
      <c r="P154" s="22">
        <f>IF(AND(I154&lt;&gt;"",H154&lt;&gt;""),I154-H154,"")</f>
        <v/>
      </c>
    </row>
    <row r="155">
      <c r="A155" s="18" t="n"/>
      <c r="B155" s="19" t="n"/>
      <c r="C155" s="19" t="n"/>
      <c r="D155" s="10">
        <f>IF(OR(B155="",C155=""),"",IF(MOD(C155-B155,1)=0,24,MOD(C155-B155,1)*24))</f>
        <v/>
      </c>
      <c r="E155" s="16" t="n"/>
      <c r="F155" s="9">
        <f>IF(E155="","",IFERROR(INDEX(Fontes!$B$5:$B$54,MATCH(E155,Fontes!$A$5:$A$54,0)),"fonte não cadastrada"))</f>
        <v/>
      </c>
      <c r="G155" s="17" t="n"/>
      <c r="H155" s="20">
        <f>IF(OR(A155="",E155=""),"",IFERROR(IF(INDEX(Fontes!$C$5:$C$54,MATCH(E155,Fontes!$A$5:$A$54,0))="Dias corridos",A155+INDEX(Fontes!$D$5:$D$54,MATCH(E155,Fontes!$A$5:$A$54,0)),DATE(YEAR(A155),MONTH(A155)+INDEX(Fontes!$F$5:$F$54,MATCH(E155,Fontes!$A$5:$A$54,0)),MIN(INDEX(Fontes!$E$5:$E$54,MATCH(E155,Fontes!$A$5:$A$54,0)),DAY(EOMONTH(DATE(YEAR(A155),MONTH(A155)+INDEX(Fontes!$F$5:$F$54,MATCH(E155,Fontes!$A$5:$A$54,0)),1),0))))),""))</f>
        <v/>
      </c>
      <c r="I155" s="18" t="n"/>
      <c r="J155" s="17" t="n"/>
      <c r="K155" s="9">
        <f>IF(A155="","",IF(I155&lt;&gt;"",IF(AND(J155&lt;&gt;"",J155&lt;G155),"Pago parcial","Pago"),IF(H155="","Sem previsão",IF(TODAY()&gt;H155,"Atrasado","A receber"))))</f>
        <v/>
      </c>
      <c r="L155" s="10">
        <f>IF(K155="Atrasado",TODAY()-H155,"")</f>
        <v/>
      </c>
      <c r="M155" s="16" t="n"/>
      <c r="N155" s="21">
        <f>IF(A155="",0,IF(K155="Pago",IF(J155="",G155,J155),IF(K155="Pago parcial",J155,0)))</f>
        <v/>
      </c>
      <c r="O155" s="21">
        <f>IF(A155="",0,IF(K155="Pago",0,G155-N155))</f>
        <v/>
      </c>
      <c r="P155" s="22">
        <f>IF(AND(I155&lt;&gt;"",H155&lt;&gt;""),I155-H155,"")</f>
        <v/>
      </c>
    </row>
    <row r="156">
      <c r="A156" s="18" t="n"/>
      <c r="B156" s="19" t="n"/>
      <c r="C156" s="19" t="n"/>
      <c r="D156" s="10">
        <f>IF(OR(B156="",C156=""),"",IF(MOD(C156-B156,1)=0,24,MOD(C156-B156,1)*24))</f>
        <v/>
      </c>
      <c r="E156" s="16" t="n"/>
      <c r="F156" s="9">
        <f>IF(E156="","",IFERROR(INDEX(Fontes!$B$5:$B$54,MATCH(E156,Fontes!$A$5:$A$54,0)),"fonte não cadastrada"))</f>
        <v/>
      </c>
      <c r="G156" s="17" t="n"/>
      <c r="H156" s="20">
        <f>IF(OR(A156="",E156=""),"",IFERROR(IF(INDEX(Fontes!$C$5:$C$54,MATCH(E156,Fontes!$A$5:$A$54,0))="Dias corridos",A156+INDEX(Fontes!$D$5:$D$54,MATCH(E156,Fontes!$A$5:$A$54,0)),DATE(YEAR(A156),MONTH(A156)+INDEX(Fontes!$F$5:$F$54,MATCH(E156,Fontes!$A$5:$A$54,0)),MIN(INDEX(Fontes!$E$5:$E$54,MATCH(E156,Fontes!$A$5:$A$54,0)),DAY(EOMONTH(DATE(YEAR(A156),MONTH(A156)+INDEX(Fontes!$F$5:$F$54,MATCH(E156,Fontes!$A$5:$A$54,0)),1),0))))),""))</f>
        <v/>
      </c>
      <c r="I156" s="18" t="n"/>
      <c r="J156" s="17" t="n"/>
      <c r="K156" s="9">
        <f>IF(A156="","",IF(I156&lt;&gt;"",IF(AND(J156&lt;&gt;"",J156&lt;G156),"Pago parcial","Pago"),IF(H156="","Sem previsão",IF(TODAY()&gt;H156,"Atrasado","A receber"))))</f>
        <v/>
      </c>
      <c r="L156" s="10">
        <f>IF(K156="Atrasado",TODAY()-H156,"")</f>
        <v/>
      </c>
      <c r="M156" s="16" t="n"/>
      <c r="N156" s="21">
        <f>IF(A156="",0,IF(K156="Pago",IF(J156="",G156,J156),IF(K156="Pago parcial",J156,0)))</f>
        <v/>
      </c>
      <c r="O156" s="21">
        <f>IF(A156="",0,IF(K156="Pago",0,G156-N156))</f>
        <v/>
      </c>
      <c r="P156" s="22">
        <f>IF(AND(I156&lt;&gt;"",H156&lt;&gt;""),I156-H156,"")</f>
        <v/>
      </c>
    </row>
    <row r="157">
      <c r="A157" s="18" t="n"/>
      <c r="B157" s="19" t="n"/>
      <c r="C157" s="19" t="n"/>
      <c r="D157" s="10">
        <f>IF(OR(B157="",C157=""),"",IF(MOD(C157-B157,1)=0,24,MOD(C157-B157,1)*24))</f>
        <v/>
      </c>
      <c r="E157" s="16" t="n"/>
      <c r="F157" s="9">
        <f>IF(E157="","",IFERROR(INDEX(Fontes!$B$5:$B$54,MATCH(E157,Fontes!$A$5:$A$54,0)),"fonte não cadastrada"))</f>
        <v/>
      </c>
      <c r="G157" s="17" t="n"/>
      <c r="H157" s="20">
        <f>IF(OR(A157="",E157=""),"",IFERROR(IF(INDEX(Fontes!$C$5:$C$54,MATCH(E157,Fontes!$A$5:$A$54,0))="Dias corridos",A157+INDEX(Fontes!$D$5:$D$54,MATCH(E157,Fontes!$A$5:$A$54,0)),DATE(YEAR(A157),MONTH(A157)+INDEX(Fontes!$F$5:$F$54,MATCH(E157,Fontes!$A$5:$A$54,0)),MIN(INDEX(Fontes!$E$5:$E$54,MATCH(E157,Fontes!$A$5:$A$54,0)),DAY(EOMONTH(DATE(YEAR(A157),MONTH(A157)+INDEX(Fontes!$F$5:$F$54,MATCH(E157,Fontes!$A$5:$A$54,0)),1),0))))),""))</f>
        <v/>
      </c>
      <c r="I157" s="18" t="n"/>
      <c r="J157" s="17" t="n"/>
      <c r="K157" s="9">
        <f>IF(A157="","",IF(I157&lt;&gt;"",IF(AND(J157&lt;&gt;"",J157&lt;G157),"Pago parcial","Pago"),IF(H157="","Sem previsão",IF(TODAY()&gt;H157,"Atrasado","A receber"))))</f>
        <v/>
      </c>
      <c r="L157" s="10">
        <f>IF(K157="Atrasado",TODAY()-H157,"")</f>
        <v/>
      </c>
      <c r="M157" s="16" t="n"/>
      <c r="N157" s="21">
        <f>IF(A157="",0,IF(K157="Pago",IF(J157="",G157,J157),IF(K157="Pago parcial",J157,0)))</f>
        <v/>
      </c>
      <c r="O157" s="21">
        <f>IF(A157="",0,IF(K157="Pago",0,G157-N157))</f>
        <v/>
      </c>
      <c r="P157" s="22">
        <f>IF(AND(I157&lt;&gt;"",H157&lt;&gt;""),I157-H157,"")</f>
        <v/>
      </c>
    </row>
    <row r="158">
      <c r="A158" s="18" t="n"/>
      <c r="B158" s="19" t="n"/>
      <c r="C158" s="19" t="n"/>
      <c r="D158" s="10">
        <f>IF(OR(B158="",C158=""),"",IF(MOD(C158-B158,1)=0,24,MOD(C158-B158,1)*24))</f>
        <v/>
      </c>
      <c r="E158" s="16" t="n"/>
      <c r="F158" s="9">
        <f>IF(E158="","",IFERROR(INDEX(Fontes!$B$5:$B$54,MATCH(E158,Fontes!$A$5:$A$54,0)),"fonte não cadastrada"))</f>
        <v/>
      </c>
      <c r="G158" s="17" t="n"/>
      <c r="H158" s="20">
        <f>IF(OR(A158="",E158=""),"",IFERROR(IF(INDEX(Fontes!$C$5:$C$54,MATCH(E158,Fontes!$A$5:$A$54,0))="Dias corridos",A158+INDEX(Fontes!$D$5:$D$54,MATCH(E158,Fontes!$A$5:$A$54,0)),DATE(YEAR(A158),MONTH(A158)+INDEX(Fontes!$F$5:$F$54,MATCH(E158,Fontes!$A$5:$A$54,0)),MIN(INDEX(Fontes!$E$5:$E$54,MATCH(E158,Fontes!$A$5:$A$54,0)),DAY(EOMONTH(DATE(YEAR(A158),MONTH(A158)+INDEX(Fontes!$F$5:$F$54,MATCH(E158,Fontes!$A$5:$A$54,0)),1),0))))),""))</f>
        <v/>
      </c>
      <c r="I158" s="18" t="n"/>
      <c r="J158" s="17" t="n"/>
      <c r="K158" s="9">
        <f>IF(A158="","",IF(I158&lt;&gt;"",IF(AND(J158&lt;&gt;"",J158&lt;G158),"Pago parcial","Pago"),IF(H158="","Sem previsão",IF(TODAY()&gt;H158,"Atrasado","A receber"))))</f>
        <v/>
      </c>
      <c r="L158" s="10">
        <f>IF(K158="Atrasado",TODAY()-H158,"")</f>
        <v/>
      </c>
      <c r="M158" s="16" t="n"/>
      <c r="N158" s="21">
        <f>IF(A158="",0,IF(K158="Pago",IF(J158="",G158,J158),IF(K158="Pago parcial",J158,0)))</f>
        <v/>
      </c>
      <c r="O158" s="21">
        <f>IF(A158="",0,IF(K158="Pago",0,G158-N158))</f>
        <v/>
      </c>
      <c r="P158" s="22">
        <f>IF(AND(I158&lt;&gt;"",H158&lt;&gt;""),I158-H158,"")</f>
        <v/>
      </c>
    </row>
    <row r="159">
      <c r="A159" s="18" t="n"/>
      <c r="B159" s="19" t="n"/>
      <c r="C159" s="19" t="n"/>
      <c r="D159" s="10">
        <f>IF(OR(B159="",C159=""),"",IF(MOD(C159-B159,1)=0,24,MOD(C159-B159,1)*24))</f>
        <v/>
      </c>
      <c r="E159" s="16" t="n"/>
      <c r="F159" s="9">
        <f>IF(E159="","",IFERROR(INDEX(Fontes!$B$5:$B$54,MATCH(E159,Fontes!$A$5:$A$54,0)),"fonte não cadastrada"))</f>
        <v/>
      </c>
      <c r="G159" s="17" t="n"/>
      <c r="H159" s="20">
        <f>IF(OR(A159="",E159=""),"",IFERROR(IF(INDEX(Fontes!$C$5:$C$54,MATCH(E159,Fontes!$A$5:$A$54,0))="Dias corridos",A159+INDEX(Fontes!$D$5:$D$54,MATCH(E159,Fontes!$A$5:$A$54,0)),DATE(YEAR(A159),MONTH(A159)+INDEX(Fontes!$F$5:$F$54,MATCH(E159,Fontes!$A$5:$A$54,0)),MIN(INDEX(Fontes!$E$5:$E$54,MATCH(E159,Fontes!$A$5:$A$54,0)),DAY(EOMONTH(DATE(YEAR(A159),MONTH(A159)+INDEX(Fontes!$F$5:$F$54,MATCH(E159,Fontes!$A$5:$A$54,0)),1),0))))),""))</f>
        <v/>
      </c>
      <c r="I159" s="18" t="n"/>
      <c r="J159" s="17" t="n"/>
      <c r="K159" s="9">
        <f>IF(A159="","",IF(I159&lt;&gt;"",IF(AND(J159&lt;&gt;"",J159&lt;G159),"Pago parcial","Pago"),IF(H159="","Sem previsão",IF(TODAY()&gt;H159,"Atrasado","A receber"))))</f>
        <v/>
      </c>
      <c r="L159" s="10">
        <f>IF(K159="Atrasado",TODAY()-H159,"")</f>
        <v/>
      </c>
      <c r="M159" s="16" t="n"/>
      <c r="N159" s="21">
        <f>IF(A159="",0,IF(K159="Pago",IF(J159="",G159,J159),IF(K159="Pago parcial",J159,0)))</f>
        <v/>
      </c>
      <c r="O159" s="21">
        <f>IF(A159="",0,IF(K159="Pago",0,G159-N159))</f>
        <v/>
      </c>
      <c r="P159" s="22">
        <f>IF(AND(I159&lt;&gt;"",H159&lt;&gt;""),I159-H159,"")</f>
        <v/>
      </c>
    </row>
    <row r="160">
      <c r="A160" s="18" t="n"/>
      <c r="B160" s="19" t="n"/>
      <c r="C160" s="19" t="n"/>
      <c r="D160" s="10">
        <f>IF(OR(B160="",C160=""),"",IF(MOD(C160-B160,1)=0,24,MOD(C160-B160,1)*24))</f>
        <v/>
      </c>
      <c r="E160" s="16" t="n"/>
      <c r="F160" s="9">
        <f>IF(E160="","",IFERROR(INDEX(Fontes!$B$5:$B$54,MATCH(E160,Fontes!$A$5:$A$54,0)),"fonte não cadastrada"))</f>
        <v/>
      </c>
      <c r="G160" s="17" t="n"/>
      <c r="H160" s="20">
        <f>IF(OR(A160="",E160=""),"",IFERROR(IF(INDEX(Fontes!$C$5:$C$54,MATCH(E160,Fontes!$A$5:$A$54,0))="Dias corridos",A160+INDEX(Fontes!$D$5:$D$54,MATCH(E160,Fontes!$A$5:$A$54,0)),DATE(YEAR(A160),MONTH(A160)+INDEX(Fontes!$F$5:$F$54,MATCH(E160,Fontes!$A$5:$A$54,0)),MIN(INDEX(Fontes!$E$5:$E$54,MATCH(E160,Fontes!$A$5:$A$54,0)),DAY(EOMONTH(DATE(YEAR(A160),MONTH(A160)+INDEX(Fontes!$F$5:$F$54,MATCH(E160,Fontes!$A$5:$A$54,0)),1),0))))),""))</f>
        <v/>
      </c>
      <c r="I160" s="18" t="n"/>
      <c r="J160" s="17" t="n"/>
      <c r="K160" s="9">
        <f>IF(A160="","",IF(I160&lt;&gt;"",IF(AND(J160&lt;&gt;"",J160&lt;G160),"Pago parcial","Pago"),IF(H160="","Sem previsão",IF(TODAY()&gt;H160,"Atrasado","A receber"))))</f>
        <v/>
      </c>
      <c r="L160" s="10">
        <f>IF(K160="Atrasado",TODAY()-H160,"")</f>
        <v/>
      </c>
      <c r="M160" s="16" t="n"/>
      <c r="N160" s="21">
        <f>IF(A160="",0,IF(K160="Pago",IF(J160="",G160,J160),IF(K160="Pago parcial",J160,0)))</f>
        <v/>
      </c>
      <c r="O160" s="21">
        <f>IF(A160="",0,IF(K160="Pago",0,G160-N160))</f>
        <v/>
      </c>
      <c r="P160" s="22">
        <f>IF(AND(I160&lt;&gt;"",H160&lt;&gt;""),I160-H160,"")</f>
        <v/>
      </c>
    </row>
    <row r="161">
      <c r="A161" s="18" t="n"/>
      <c r="B161" s="19" t="n"/>
      <c r="C161" s="19" t="n"/>
      <c r="D161" s="10">
        <f>IF(OR(B161="",C161=""),"",IF(MOD(C161-B161,1)=0,24,MOD(C161-B161,1)*24))</f>
        <v/>
      </c>
      <c r="E161" s="16" t="n"/>
      <c r="F161" s="9">
        <f>IF(E161="","",IFERROR(INDEX(Fontes!$B$5:$B$54,MATCH(E161,Fontes!$A$5:$A$54,0)),"fonte não cadastrada"))</f>
        <v/>
      </c>
      <c r="G161" s="17" t="n"/>
      <c r="H161" s="20">
        <f>IF(OR(A161="",E161=""),"",IFERROR(IF(INDEX(Fontes!$C$5:$C$54,MATCH(E161,Fontes!$A$5:$A$54,0))="Dias corridos",A161+INDEX(Fontes!$D$5:$D$54,MATCH(E161,Fontes!$A$5:$A$54,0)),DATE(YEAR(A161),MONTH(A161)+INDEX(Fontes!$F$5:$F$54,MATCH(E161,Fontes!$A$5:$A$54,0)),MIN(INDEX(Fontes!$E$5:$E$54,MATCH(E161,Fontes!$A$5:$A$54,0)),DAY(EOMONTH(DATE(YEAR(A161),MONTH(A161)+INDEX(Fontes!$F$5:$F$54,MATCH(E161,Fontes!$A$5:$A$54,0)),1),0))))),""))</f>
        <v/>
      </c>
      <c r="I161" s="18" t="n"/>
      <c r="J161" s="17" t="n"/>
      <c r="K161" s="9">
        <f>IF(A161="","",IF(I161&lt;&gt;"",IF(AND(J161&lt;&gt;"",J161&lt;G161),"Pago parcial","Pago"),IF(H161="","Sem previsão",IF(TODAY()&gt;H161,"Atrasado","A receber"))))</f>
        <v/>
      </c>
      <c r="L161" s="10">
        <f>IF(K161="Atrasado",TODAY()-H161,"")</f>
        <v/>
      </c>
      <c r="M161" s="16" t="n"/>
      <c r="N161" s="21">
        <f>IF(A161="",0,IF(K161="Pago",IF(J161="",G161,J161),IF(K161="Pago parcial",J161,0)))</f>
        <v/>
      </c>
      <c r="O161" s="21">
        <f>IF(A161="",0,IF(K161="Pago",0,G161-N161))</f>
        <v/>
      </c>
      <c r="P161" s="22">
        <f>IF(AND(I161&lt;&gt;"",H161&lt;&gt;""),I161-H161,"")</f>
        <v/>
      </c>
    </row>
    <row r="162">
      <c r="A162" s="18" t="n"/>
      <c r="B162" s="19" t="n"/>
      <c r="C162" s="19" t="n"/>
      <c r="D162" s="10">
        <f>IF(OR(B162="",C162=""),"",IF(MOD(C162-B162,1)=0,24,MOD(C162-B162,1)*24))</f>
        <v/>
      </c>
      <c r="E162" s="16" t="n"/>
      <c r="F162" s="9">
        <f>IF(E162="","",IFERROR(INDEX(Fontes!$B$5:$B$54,MATCH(E162,Fontes!$A$5:$A$54,0)),"fonte não cadastrada"))</f>
        <v/>
      </c>
      <c r="G162" s="17" t="n"/>
      <c r="H162" s="20">
        <f>IF(OR(A162="",E162=""),"",IFERROR(IF(INDEX(Fontes!$C$5:$C$54,MATCH(E162,Fontes!$A$5:$A$54,0))="Dias corridos",A162+INDEX(Fontes!$D$5:$D$54,MATCH(E162,Fontes!$A$5:$A$54,0)),DATE(YEAR(A162),MONTH(A162)+INDEX(Fontes!$F$5:$F$54,MATCH(E162,Fontes!$A$5:$A$54,0)),MIN(INDEX(Fontes!$E$5:$E$54,MATCH(E162,Fontes!$A$5:$A$54,0)),DAY(EOMONTH(DATE(YEAR(A162),MONTH(A162)+INDEX(Fontes!$F$5:$F$54,MATCH(E162,Fontes!$A$5:$A$54,0)),1),0))))),""))</f>
        <v/>
      </c>
      <c r="I162" s="18" t="n"/>
      <c r="J162" s="17" t="n"/>
      <c r="K162" s="9">
        <f>IF(A162="","",IF(I162&lt;&gt;"",IF(AND(J162&lt;&gt;"",J162&lt;G162),"Pago parcial","Pago"),IF(H162="","Sem previsão",IF(TODAY()&gt;H162,"Atrasado","A receber"))))</f>
        <v/>
      </c>
      <c r="L162" s="10">
        <f>IF(K162="Atrasado",TODAY()-H162,"")</f>
        <v/>
      </c>
      <c r="M162" s="16" t="n"/>
      <c r="N162" s="21">
        <f>IF(A162="",0,IF(K162="Pago",IF(J162="",G162,J162),IF(K162="Pago parcial",J162,0)))</f>
        <v/>
      </c>
      <c r="O162" s="21">
        <f>IF(A162="",0,IF(K162="Pago",0,G162-N162))</f>
        <v/>
      </c>
      <c r="P162" s="22">
        <f>IF(AND(I162&lt;&gt;"",H162&lt;&gt;""),I162-H162,"")</f>
        <v/>
      </c>
    </row>
    <row r="163">
      <c r="A163" s="18" t="n"/>
      <c r="B163" s="19" t="n"/>
      <c r="C163" s="19" t="n"/>
      <c r="D163" s="10">
        <f>IF(OR(B163="",C163=""),"",IF(MOD(C163-B163,1)=0,24,MOD(C163-B163,1)*24))</f>
        <v/>
      </c>
      <c r="E163" s="16" t="n"/>
      <c r="F163" s="9">
        <f>IF(E163="","",IFERROR(INDEX(Fontes!$B$5:$B$54,MATCH(E163,Fontes!$A$5:$A$54,0)),"fonte não cadastrada"))</f>
        <v/>
      </c>
      <c r="G163" s="17" t="n"/>
      <c r="H163" s="20">
        <f>IF(OR(A163="",E163=""),"",IFERROR(IF(INDEX(Fontes!$C$5:$C$54,MATCH(E163,Fontes!$A$5:$A$54,0))="Dias corridos",A163+INDEX(Fontes!$D$5:$D$54,MATCH(E163,Fontes!$A$5:$A$54,0)),DATE(YEAR(A163),MONTH(A163)+INDEX(Fontes!$F$5:$F$54,MATCH(E163,Fontes!$A$5:$A$54,0)),MIN(INDEX(Fontes!$E$5:$E$54,MATCH(E163,Fontes!$A$5:$A$54,0)),DAY(EOMONTH(DATE(YEAR(A163),MONTH(A163)+INDEX(Fontes!$F$5:$F$54,MATCH(E163,Fontes!$A$5:$A$54,0)),1),0))))),""))</f>
        <v/>
      </c>
      <c r="I163" s="18" t="n"/>
      <c r="J163" s="17" t="n"/>
      <c r="K163" s="9">
        <f>IF(A163="","",IF(I163&lt;&gt;"",IF(AND(J163&lt;&gt;"",J163&lt;G163),"Pago parcial","Pago"),IF(H163="","Sem previsão",IF(TODAY()&gt;H163,"Atrasado","A receber"))))</f>
        <v/>
      </c>
      <c r="L163" s="10">
        <f>IF(K163="Atrasado",TODAY()-H163,"")</f>
        <v/>
      </c>
      <c r="M163" s="16" t="n"/>
      <c r="N163" s="21">
        <f>IF(A163="",0,IF(K163="Pago",IF(J163="",G163,J163),IF(K163="Pago parcial",J163,0)))</f>
        <v/>
      </c>
      <c r="O163" s="21">
        <f>IF(A163="",0,IF(K163="Pago",0,G163-N163))</f>
        <v/>
      </c>
      <c r="P163" s="22">
        <f>IF(AND(I163&lt;&gt;"",H163&lt;&gt;""),I163-H163,"")</f>
        <v/>
      </c>
    </row>
    <row r="164">
      <c r="A164" s="18" t="n"/>
      <c r="B164" s="19" t="n"/>
      <c r="C164" s="19" t="n"/>
      <c r="D164" s="10">
        <f>IF(OR(B164="",C164=""),"",IF(MOD(C164-B164,1)=0,24,MOD(C164-B164,1)*24))</f>
        <v/>
      </c>
      <c r="E164" s="16" t="n"/>
      <c r="F164" s="9">
        <f>IF(E164="","",IFERROR(INDEX(Fontes!$B$5:$B$54,MATCH(E164,Fontes!$A$5:$A$54,0)),"fonte não cadastrada"))</f>
        <v/>
      </c>
      <c r="G164" s="17" t="n"/>
      <c r="H164" s="20">
        <f>IF(OR(A164="",E164=""),"",IFERROR(IF(INDEX(Fontes!$C$5:$C$54,MATCH(E164,Fontes!$A$5:$A$54,0))="Dias corridos",A164+INDEX(Fontes!$D$5:$D$54,MATCH(E164,Fontes!$A$5:$A$54,0)),DATE(YEAR(A164),MONTH(A164)+INDEX(Fontes!$F$5:$F$54,MATCH(E164,Fontes!$A$5:$A$54,0)),MIN(INDEX(Fontes!$E$5:$E$54,MATCH(E164,Fontes!$A$5:$A$54,0)),DAY(EOMONTH(DATE(YEAR(A164),MONTH(A164)+INDEX(Fontes!$F$5:$F$54,MATCH(E164,Fontes!$A$5:$A$54,0)),1),0))))),""))</f>
        <v/>
      </c>
      <c r="I164" s="18" t="n"/>
      <c r="J164" s="17" t="n"/>
      <c r="K164" s="9">
        <f>IF(A164="","",IF(I164&lt;&gt;"",IF(AND(J164&lt;&gt;"",J164&lt;G164),"Pago parcial","Pago"),IF(H164="","Sem previsão",IF(TODAY()&gt;H164,"Atrasado","A receber"))))</f>
        <v/>
      </c>
      <c r="L164" s="10">
        <f>IF(K164="Atrasado",TODAY()-H164,"")</f>
        <v/>
      </c>
      <c r="M164" s="16" t="n"/>
      <c r="N164" s="21">
        <f>IF(A164="",0,IF(K164="Pago",IF(J164="",G164,J164),IF(K164="Pago parcial",J164,0)))</f>
        <v/>
      </c>
      <c r="O164" s="21">
        <f>IF(A164="",0,IF(K164="Pago",0,G164-N164))</f>
        <v/>
      </c>
      <c r="P164" s="22">
        <f>IF(AND(I164&lt;&gt;"",H164&lt;&gt;""),I164-H164,"")</f>
        <v/>
      </c>
    </row>
    <row r="165">
      <c r="A165" s="18" t="n"/>
      <c r="B165" s="19" t="n"/>
      <c r="C165" s="19" t="n"/>
      <c r="D165" s="10">
        <f>IF(OR(B165="",C165=""),"",IF(MOD(C165-B165,1)=0,24,MOD(C165-B165,1)*24))</f>
        <v/>
      </c>
      <c r="E165" s="16" t="n"/>
      <c r="F165" s="9">
        <f>IF(E165="","",IFERROR(INDEX(Fontes!$B$5:$B$54,MATCH(E165,Fontes!$A$5:$A$54,0)),"fonte não cadastrada"))</f>
        <v/>
      </c>
      <c r="G165" s="17" t="n"/>
      <c r="H165" s="20">
        <f>IF(OR(A165="",E165=""),"",IFERROR(IF(INDEX(Fontes!$C$5:$C$54,MATCH(E165,Fontes!$A$5:$A$54,0))="Dias corridos",A165+INDEX(Fontes!$D$5:$D$54,MATCH(E165,Fontes!$A$5:$A$54,0)),DATE(YEAR(A165),MONTH(A165)+INDEX(Fontes!$F$5:$F$54,MATCH(E165,Fontes!$A$5:$A$54,0)),MIN(INDEX(Fontes!$E$5:$E$54,MATCH(E165,Fontes!$A$5:$A$54,0)),DAY(EOMONTH(DATE(YEAR(A165),MONTH(A165)+INDEX(Fontes!$F$5:$F$54,MATCH(E165,Fontes!$A$5:$A$54,0)),1),0))))),""))</f>
        <v/>
      </c>
      <c r="I165" s="18" t="n"/>
      <c r="J165" s="17" t="n"/>
      <c r="K165" s="9">
        <f>IF(A165="","",IF(I165&lt;&gt;"",IF(AND(J165&lt;&gt;"",J165&lt;G165),"Pago parcial","Pago"),IF(H165="","Sem previsão",IF(TODAY()&gt;H165,"Atrasado","A receber"))))</f>
        <v/>
      </c>
      <c r="L165" s="10">
        <f>IF(K165="Atrasado",TODAY()-H165,"")</f>
        <v/>
      </c>
      <c r="M165" s="16" t="n"/>
      <c r="N165" s="21">
        <f>IF(A165="",0,IF(K165="Pago",IF(J165="",G165,J165),IF(K165="Pago parcial",J165,0)))</f>
        <v/>
      </c>
      <c r="O165" s="21">
        <f>IF(A165="",0,IF(K165="Pago",0,G165-N165))</f>
        <v/>
      </c>
      <c r="P165" s="22">
        <f>IF(AND(I165&lt;&gt;"",H165&lt;&gt;""),I165-H165,"")</f>
        <v/>
      </c>
    </row>
    <row r="166">
      <c r="A166" s="18" t="n"/>
      <c r="B166" s="19" t="n"/>
      <c r="C166" s="19" t="n"/>
      <c r="D166" s="10">
        <f>IF(OR(B166="",C166=""),"",IF(MOD(C166-B166,1)=0,24,MOD(C166-B166,1)*24))</f>
        <v/>
      </c>
      <c r="E166" s="16" t="n"/>
      <c r="F166" s="9">
        <f>IF(E166="","",IFERROR(INDEX(Fontes!$B$5:$B$54,MATCH(E166,Fontes!$A$5:$A$54,0)),"fonte não cadastrada"))</f>
        <v/>
      </c>
      <c r="G166" s="17" t="n"/>
      <c r="H166" s="20">
        <f>IF(OR(A166="",E166=""),"",IFERROR(IF(INDEX(Fontes!$C$5:$C$54,MATCH(E166,Fontes!$A$5:$A$54,0))="Dias corridos",A166+INDEX(Fontes!$D$5:$D$54,MATCH(E166,Fontes!$A$5:$A$54,0)),DATE(YEAR(A166),MONTH(A166)+INDEX(Fontes!$F$5:$F$54,MATCH(E166,Fontes!$A$5:$A$54,0)),MIN(INDEX(Fontes!$E$5:$E$54,MATCH(E166,Fontes!$A$5:$A$54,0)),DAY(EOMONTH(DATE(YEAR(A166),MONTH(A166)+INDEX(Fontes!$F$5:$F$54,MATCH(E166,Fontes!$A$5:$A$54,0)),1),0))))),""))</f>
        <v/>
      </c>
      <c r="I166" s="18" t="n"/>
      <c r="J166" s="17" t="n"/>
      <c r="K166" s="9">
        <f>IF(A166="","",IF(I166&lt;&gt;"",IF(AND(J166&lt;&gt;"",J166&lt;G166),"Pago parcial","Pago"),IF(H166="","Sem previsão",IF(TODAY()&gt;H166,"Atrasado","A receber"))))</f>
        <v/>
      </c>
      <c r="L166" s="10">
        <f>IF(K166="Atrasado",TODAY()-H166,"")</f>
        <v/>
      </c>
      <c r="M166" s="16" t="n"/>
      <c r="N166" s="21">
        <f>IF(A166="",0,IF(K166="Pago",IF(J166="",G166,J166),IF(K166="Pago parcial",J166,0)))</f>
        <v/>
      </c>
      <c r="O166" s="21">
        <f>IF(A166="",0,IF(K166="Pago",0,G166-N166))</f>
        <v/>
      </c>
      <c r="P166" s="22">
        <f>IF(AND(I166&lt;&gt;"",H166&lt;&gt;""),I166-H166,"")</f>
        <v/>
      </c>
    </row>
    <row r="167">
      <c r="A167" s="18" t="n"/>
      <c r="B167" s="19" t="n"/>
      <c r="C167" s="19" t="n"/>
      <c r="D167" s="10">
        <f>IF(OR(B167="",C167=""),"",IF(MOD(C167-B167,1)=0,24,MOD(C167-B167,1)*24))</f>
        <v/>
      </c>
      <c r="E167" s="16" t="n"/>
      <c r="F167" s="9">
        <f>IF(E167="","",IFERROR(INDEX(Fontes!$B$5:$B$54,MATCH(E167,Fontes!$A$5:$A$54,0)),"fonte não cadastrada"))</f>
        <v/>
      </c>
      <c r="G167" s="17" t="n"/>
      <c r="H167" s="20">
        <f>IF(OR(A167="",E167=""),"",IFERROR(IF(INDEX(Fontes!$C$5:$C$54,MATCH(E167,Fontes!$A$5:$A$54,0))="Dias corridos",A167+INDEX(Fontes!$D$5:$D$54,MATCH(E167,Fontes!$A$5:$A$54,0)),DATE(YEAR(A167),MONTH(A167)+INDEX(Fontes!$F$5:$F$54,MATCH(E167,Fontes!$A$5:$A$54,0)),MIN(INDEX(Fontes!$E$5:$E$54,MATCH(E167,Fontes!$A$5:$A$54,0)),DAY(EOMONTH(DATE(YEAR(A167),MONTH(A167)+INDEX(Fontes!$F$5:$F$54,MATCH(E167,Fontes!$A$5:$A$54,0)),1),0))))),""))</f>
        <v/>
      </c>
      <c r="I167" s="18" t="n"/>
      <c r="J167" s="17" t="n"/>
      <c r="K167" s="9">
        <f>IF(A167="","",IF(I167&lt;&gt;"",IF(AND(J167&lt;&gt;"",J167&lt;G167),"Pago parcial","Pago"),IF(H167="","Sem previsão",IF(TODAY()&gt;H167,"Atrasado","A receber"))))</f>
        <v/>
      </c>
      <c r="L167" s="10">
        <f>IF(K167="Atrasado",TODAY()-H167,"")</f>
        <v/>
      </c>
      <c r="M167" s="16" t="n"/>
      <c r="N167" s="21">
        <f>IF(A167="",0,IF(K167="Pago",IF(J167="",G167,J167),IF(K167="Pago parcial",J167,0)))</f>
        <v/>
      </c>
      <c r="O167" s="21">
        <f>IF(A167="",0,IF(K167="Pago",0,G167-N167))</f>
        <v/>
      </c>
      <c r="P167" s="22">
        <f>IF(AND(I167&lt;&gt;"",H167&lt;&gt;""),I167-H167,"")</f>
        <v/>
      </c>
    </row>
    <row r="168">
      <c r="A168" s="18" t="n"/>
      <c r="B168" s="19" t="n"/>
      <c r="C168" s="19" t="n"/>
      <c r="D168" s="10">
        <f>IF(OR(B168="",C168=""),"",IF(MOD(C168-B168,1)=0,24,MOD(C168-B168,1)*24))</f>
        <v/>
      </c>
      <c r="E168" s="16" t="n"/>
      <c r="F168" s="9">
        <f>IF(E168="","",IFERROR(INDEX(Fontes!$B$5:$B$54,MATCH(E168,Fontes!$A$5:$A$54,0)),"fonte não cadastrada"))</f>
        <v/>
      </c>
      <c r="G168" s="17" t="n"/>
      <c r="H168" s="20">
        <f>IF(OR(A168="",E168=""),"",IFERROR(IF(INDEX(Fontes!$C$5:$C$54,MATCH(E168,Fontes!$A$5:$A$54,0))="Dias corridos",A168+INDEX(Fontes!$D$5:$D$54,MATCH(E168,Fontes!$A$5:$A$54,0)),DATE(YEAR(A168),MONTH(A168)+INDEX(Fontes!$F$5:$F$54,MATCH(E168,Fontes!$A$5:$A$54,0)),MIN(INDEX(Fontes!$E$5:$E$54,MATCH(E168,Fontes!$A$5:$A$54,0)),DAY(EOMONTH(DATE(YEAR(A168),MONTH(A168)+INDEX(Fontes!$F$5:$F$54,MATCH(E168,Fontes!$A$5:$A$54,0)),1),0))))),""))</f>
        <v/>
      </c>
      <c r="I168" s="18" t="n"/>
      <c r="J168" s="17" t="n"/>
      <c r="K168" s="9">
        <f>IF(A168="","",IF(I168&lt;&gt;"",IF(AND(J168&lt;&gt;"",J168&lt;G168),"Pago parcial","Pago"),IF(H168="","Sem previsão",IF(TODAY()&gt;H168,"Atrasado","A receber"))))</f>
        <v/>
      </c>
      <c r="L168" s="10">
        <f>IF(K168="Atrasado",TODAY()-H168,"")</f>
        <v/>
      </c>
      <c r="M168" s="16" t="n"/>
      <c r="N168" s="21">
        <f>IF(A168="",0,IF(K168="Pago",IF(J168="",G168,J168),IF(K168="Pago parcial",J168,0)))</f>
        <v/>
      </c>
      <c r="O168" s="21">
        <f>IF(A168="",0,IF(K168="Pago",0,G168-N168))</f>
        <v/>
      </c>
      <c r="P168" s="22">
        <f>IF(AND(I168&lt;&gt;"",H168&lt;&gt;""),I168-H168,"")</f>
        <v/>
      </c>
    </row>
    <row r="169">
      <c r="A169" s="18" t="n"/>
      <c r="B169" s="19" t="n"/>
      <c r="C169" s="19" t="n"/>
      <c r="D169" s="10">
        <f>IF(OR(B169="",C169=""),"",IF(MOD(C169-B169,1)=0,24,MOD(C169-B169,1)*24))</f>
        <v/>
      </c>
      <c r="E169" s="16" t="n"/>
      <c r="F169" s="9">
        <f>IF(E169="","",IFERROR(INDEX(Fontes!$B$5:$B$54,MATCH(E169,Fontes!$A$5:$A$54,0)),"fonte não cadastrada"))</f>
        <v/>
      </c>
      <c r="G169" s="17" t="n"/>
      <c r="H169" s="20">
        <f>IF(OR(A169="",E169=""),"",IFERROR(IF(INDEX(Fontes!$C$5:$C$54,MATCH(E169,Fontes!$A$5:$A$54,0))="Dias corridos",A169+INDEX(Fontes!$D$5:$D$54,MATCH(E169,Fontes!$A$5:$A$54,0)),DATE(YEAR(A169),MONTH(A169)+INDEX(Fontes!$F$5:$F$54,MATCH(E169,Fontes!$A$5:$A$54,0)),MIN(INDEX(Fontes!$E$5:$E$54,MATCH(E169,Fontes!$A$5:$A$54,0)),DAY(EOMONTH(DATE(YEAR(A169),MONTH(A169)+INDEX(Fontes!$F$5:$F$54,MATCH(E169,Fontes!$A$5:$A$54,0)),1),0))))),""))</f>
        <v/>
      </c>
      <c r="I169" s="18" t="n"/>
      <c r="J169" s="17" t="n"/>
      <c r="K169" s="9">
        <f>IF(A169="","",IF(I169&lt;&gt;"",IF(AND(J169&lt;&gt;"",J169&lt;G169),"Pago parcial","Pago"),IF(H169="","Sem previsão",IF(TODAY()&gt;H169,"Atrasado","A receber"))))</f>
        <v/>
      </c>
      <c r="L169" s="10">
        <f>IF(K169="Atrasado",TODAY()-H169,"")</f>
        <v/>
      </c>
      <c r="M169" s="16" t="n"/>
      <c r="N169" s="21">
        <f>IF(A169="",0,IF(K169="Pago",IF(J169="",G169,J169),IF(K169="Pago parcial",J169,0)))</f>
        <v/>
      </c>
      <c r="O169" s="21">
        <f>IF(A169="",0,IF(K169="Pago",0,G169-N169))</f>
        <v/>
      </c>
      <c r="P169" s="22">
        <f>IF(AND(I169&lt;&gt;"",H169&lt;&gt;""),I169-H169,"")</f>
        <v/>
      </c>
    </row>
    <row r="170">
      <c r="A170" s="18" t="n"/>
      <c r="B170" s="19" t="n"/>
      <c r="C170" s="19" t="n"/>
      <c r="D170" s="10">
        <f>IF(OR(B170="",C170=""),"",IF(MOD(C170-B170,1)=0,24,MOD(C170-B170,1)*24))</f>
        <v/>
      </c>
      <c r="E170" s="16" t="n"/>
      <c r="F170" s="9">
        <f>IF(E170="","",IFERROR(INDEX(Fontes!$B$5:$B$54,MATCH(E170,Fontes!$A$5:$A$54,0)),"fonte não cadastrada"))</f>
        <v/>
      </c>
      <c r="G170" s="17" t="n"/>
      <c r="H170" s="20">
        <f>IF(OR(A170="",E170=""),"",IFERROR(IF(INDEX(Fontes!$C$5:$C$54,MATCH(E170,Fontes!$A$5:$A$54,0))="Dias corridos",A170+INDEX(Fontes!$D$5:$D$54,MATCH(E170,Fontes!$A$5:$A$54,0)),DATE(YEAR(A170),MONTH(A170)+INDEX(Fontes!$F$5:$F$54,MATCH(E170,Fontes!$A$5:$A$54,0)),MIN(INDEX(Fontes!$E$5:$E$54,MATCH(E170,Fontes!$A$5:$A$54,0)),DAY(EOMONTH(DATE(YEAR(A170),MONTH(A170)+INDEX(Fontes!$F$5:$F$54,MATCH(E170,Fontes!$A$5:$A$54,0)),1),0))))),""))</f>
        <v/>
      </c>
      <c r="I170" s="18" t="n"/>
      <c r="J170" s="17" t="n"/>
      <c r="K170" s="9">
        <f>IF(A170="","",IF(I170&lt;&gt;"",IF(AND(J170&lt;&gt;"",J170&lt;G170),"Pago parcial","Pago"),IF(H170="","Sem previsão",IF(TODAY()&gt;H170,"Atrasado","A receber"))))</f>
        <v/>
      </c>
      <c r="L170" s="10">
        <f>IF(K170="Atrasado",TODAY()-H170,"")</f>
        <v/>
      </c>
      <c r="M170" s="16" t="n"/>
      <c r="N170" s="21">
        <f>IF(A170="",0,IF(K170="Pago",IF(J170="",G170,J170),IF(K170="Pago parcial",J170,0)))</f>
        <v/>
      </c>
      <c r="O170" s="21">
        <f>IF(A170="",0,IF(K170="Pago",0,G170-N170))</f>
        <v/>
      </c>
      <c r="P170" s="22">
        <f>IF(AND(I170&lt;&gt;"",H170&lt;&gt;""),I170-H170,"")</f>
        <v/>
      </c>
    </row>
    <row r="171">
      <c r="A171" s="18" t="n"/>
      <c r="B171" s="19" t="n"/>
      <c r="C171" s="19" t="n"/>
      <c r="D171" s="10">
        <f>IF(OR(B171="",C171=""),"",IF(MOD(C171-B171,1)=0,24,MOD(C171-B171,1)*24))</f>
        <v/>
      </c>
      <c r="E171" s="16" t="n"/>
      <c r="F171" s="9">
        <f>IF(E171="","",IFERROR(INDEX(Fontes!$B$5:$B$54,MATCH(E171,Fontes!$A$5:$A$54,0)),"fonte não cadastrada"))</f>
        <v/>
      </c>
      <c r="G171" s="17" t="n"/>
      <c r="H171" s="20">
        <f>IF(OR(A171="",E171=""),"",IFERROR(IF(INDEX(Fontes!$C$5:$C$54,MATCH(E171,Fontes!$A$5:$A$54,0))="Dias corridos",A171+INDEX(Fontes!$D$5:$D$54,MATCH(E171,Fontes!$A$5:$A$54,0)),DATE(YEAR(A171),MONTH(A171)+INDEX(Fontes!$F$5:$F$54,MATCH(E171,Fontes!$A$5:$A$54,0)),MIN(INDEX(Fontes!$E$5:$E$54,MATCH(E171,Fontes!$A$5:$A$54,0)),DAY(EOMONTH(DATE(YEAR(A171),MONTH(A171)+INDEX(Fontes!$F$5:$F$54,MATCH(E171,Fontes!$A$5:$A$54,0)),1),0))))),""))</f>
        <v/>
      </c>
      <c r="I171" s="18" t="n"/>
      <c r="J171" s="17" t="n"/>
      <c r="K171" s="9">
        <f>IF(A171="","",IF(I171&lt;&gt;"",IF(AND(J171&lt;&gt;"",J171&lt;G171),"Pago parcial","Pago"),IF(H171="","Sem previsão",IF(TODAY()&gt;H171,"Atrasado","A receber"))))</f>
        <v/>
      </c>
      <c r="L171" s="10">
        <f>IF(K171="Atrasado",TODAY()-H171,"")</f>
        <v/>
      </c>
      <c r="M171" s="16" t="n"/>
      <c r="N171" s="21">
        <f>IF(A171="",0,IF(K171="Pago",IF(J171="",G171,J171),IF(K171="Pago parcial",J171,0)))</f>
        <v/>
      </c>
      <c r="O171" s="21">
        <f>IF(A171="",0,IF(K171="Pago",0,G171-N171))</f>
        <v/>
      </c>
      <c r="P171" s="22">
        <f>IF(AND(I171&lt;&gt;"",H171&lt;&gt;""),I171-H171,"")</f>
        <v/>
      </c>
    </row>
    <row r="172">
      <c r="A172" s="18" t="n"/>
      <c r="B172" s="19" t="n"/>
      <c r="C172" s="19" t="n"/>
      <c r="D172" s="10">
        <f>IF(OR(B172="",C172=""),"",IF(MOD(C172-B172,1)=0,24,MOD(C172-B172,1)*24))</f>
        <v/>
      </c>
      <c r="E172" s="16" t="n"/>
      <c r="F172" s="9">
        <f>IF(E172="","",IFERROR(INDEX(Fontes!$B$5:$B$54,MATCH(E172,Fontes!$A$5:$A$54,0)),"fonte não cadastrada"))</f>
        <v/>
      </c>
      <c r="G172" s="17" t="n"/>
      <c r="H172" s="20">
        <f>IF(OR(A172="",E172=""),"",IFERROR(IF(INDEX(Fontes!$C$5:$C$54,MATCH(E172,Fontes!$A$5:$A$54,0))="Dias corridos",A172+INDEX(Fontes!$D$5:$D$54,MATCH(E172,Fontes!$A$5:$A$54,0)),DATE(YEAR(A172),MONTH(A172)+INDEX(Fontes!$F$5:$F$54,MATCH(E172,Fontes!$A$5:$A$54,0)),MIN(INDEX(Fontes!$E$5:$E$54,MATCH(E172,Fontes!$A$5:$A$54,0)),DAY(EOMONTH(DATE(YEAR(A172),MONTH(A172)+INDEX(Fontes!$F$5:$F$54,MATCH(E172,Fontes!$A$5:$A$54,0)),1),0))))),""))</f>
        <v/>
      </c>
      <c r="I172" s="18" t="n"/>
      <c r="J172" s="17" t="n"/>
      <c r="K172" s="9">
        <f>IF(A172="","",IF(I172&lt;&gt;"",IF(AND(J172&lt;&gt;"",J172&lt;G172),"Pago parcial","Pago"),IF(H172="","Sem previsão",IF(TODAY()&gt;H172,"Atrasado","A receber"))))</f>
        <v/>
      </c>
      <c r="L172" s="10">
        <f>IF(K172="Atrasado",TODAY()-H172,"")</f>
        <v/>
      </c>
      <c r="M172" s="16" t="n"/>
      <c r="N172" s="21">
        <f>IF(A172="",0,IF(K172="Pago",IF(J172="",G172,J172),IF(K172="Pago parcial",J172,0)))</f>
        <v/>
      </c>
      <c r="O172" s="21">
        <f>IF(A172="",0,IF(K172="Pago",0,G172-N172))</f>
        <v/>
      </c>
      <c r="P172" s="22">
        <f>IF(AND(I172&lt;&gt;"",H172&lt;&gt;""),I172-H172,"")</f>
        <v/>
      </c>
    </row>
    <row r="173">
      <c r="A173" s="18" t="n"/>
      <c r="B173" s="19" t="n"/>
      <c r="C173" s="19" t="n"/>
      <c r="D173" s="10">
        <f>IF(OR(B173="",C173=""),"",IF(MOD(C173-B173,1)=0,24,MOD(C173-B173,1)*24))</f>
        <v/>
      </c>
      <c r="E173" s="16" t="n"/>
      <c r="F173" s="9">
        <f>IF(E173="","",IFERROR(INDEX(Fontes!$B$5:$B$54,MATCH(E173,Fontes!$A$5:$A$54,0)),"fonte não cadastrada"))</f>
        <v/>
      </c>
      <c r="G173" s="17" t="n"/>
      <c r="H173" s="20">
        <f>IF(OR(A173="",E173=""),"",IFERROR(IF(INDEX(Fontes!$C$5:$C$54,MATCH(E173,Fontes!$A$5:$A$54,0))="Dias corridos",A173+INDEX(Fontes!$D$5:$D$54,MATCH(E173,Fontes!$A$5:$A$54,0)),DATE(YEAR(A173),MONTH(A173)+INDEX(Fontes!$F$5:$F$54,MATCH(E173,Fontes!$A$5:$A$54,0)),MIN(INDEX(Fontes!$E$5:$E$54,MATCH(E173,Fontes!$A$5:$A$54,0)),DAY(EOMONTH(DATE(YEAR(A173),MONTH(A173)+INDEX(Fontes!$F$5:$F$54,MATCH(E173,Fontes!$A$5:$A$54,0)),1),0))))),""))</f>
        <v/>
      </c>
      <c r="I173" s="18" t="n"/>
      <c r="J173" s="17" t="n"/>
      <c r="K173" s="9">
        <f>IF(A173="","",IF(I173&lt;&gt;"",IF(AND(J173&lt;&gt;"",J173&lt;G173),"Pago parcial","Pago"),IF(H173="","Sem previsão",IF(TODAY()&gt;H173,"Atrasado","A receber"))))</f>
        <v/>
      </c>
      <c r="L173" s="10">
        <f>IF(K173="Atrasado",TODAY()-H173,"")</f>
        <v/>
      </c>
      <c r="M173" s="16" t="n"/>
      <c r="N173" s="21">
        <f>IF(A173="",0,IF(K173="Pago",IF(J173="",G173,J173),IF(K173="Pago parcial",J173,0)))</f>
        <v/>
      </c>
      <c r="O173" s="21">
        <f>IF(A173="",0,IF(K173="Pago",0,G173-N173))</f>
        <v/>
      </c>
      <c r="P173" s="22">
        <f>IF(AND(I173&lt;&gt;"",H173&lt;&gt;""),I173-H173,"")</f>
        <v/>
      </c>
    </row>
    <row r="174">
      <c r="A174" s="18" t="n"/>
      <c r="B174" s="19" t="n"/>
      <c r="C174" s="19" t="n"/>
      <c r="D174" s="10">
        <f>IF(OR(B174="",C174=""),"",IF(MOD(C174-B174,1)=0,24,MOD(C174-B174,1)*24))</f>
        <v/>
      </c>
      <c r="E174" s="16" t="n"/>
      <c r="F174" s="9">
        <f>IF(E174="","",IFERROR(INDEX(Fontes!$B$5:$B$54,MATCH(E174,Fontes!$A$5:$A$54,0)),"fonte não cadastrada"))</f>
        <v/>
      </c>
      <c r="G174" s="17" t="n"/>
      <c r="H174" s="20">
        <f>IF(OR(A174="",E174=""),"",IFERROR(IF(INDEX(Fontes!$C$5:$C$54,MATCH(E174,Fontes!$A$5:$A$54,0))="Dias corridos",A174+INDEX(Fontes!$D$5:$D$54,MATCH(E174,Fontes!$A$5:$A$54,0)),DATE(YEAR(A174),MONTH(A174)+INDEX(Fontes!$F$5:$F$54,MATCH(E174,Fontes!$A$5:$A$54,0)),MIN(INDEX(Fontes!$E$5:$E$54,MATCH(E174,Fontes!$A$5:$A$54,0)),DAY(EOMONTH(DATE(YEAR(A174),MONTH(A174)+INDEX(Fontes!$F$5:$F$54,MATCH(E174,Fontes!$A$5:$A$54,0)),1),0))))),""))</f>
        <v/>
      </c>
      <c r="I174" s="18" t="n"/>
      <c r="J174" s="17" t="n"/>
      <c r="K174" s="9">
        <f>IF(A174="","",IF(I174&lt;&gt;"",IF(AND(J174&lt;&gt;"",J174&lt;G174),"Pago parcial","Pago"),IF(H174="","Sem previsão",IF(TODAY()&gt;H174,"Atrasado","A receber"))))</f>
        <v/>
      </c>
      <c r="L174" s="10">
        <f>IF(K174="Atrasado",TODAY()-H174,"")</f>
        <v/>
      </c>
      <c r="M174" s="16" t="n"/>
      <c r="N174" s="21">
        <f>IF(A174="",0,IF(K174="Pago",IF(J174="",G174,J174),IF(K174="Pago parcial",J174,0)))</f>
        <v/>
      </c>
      <c r="O174" s="21">
        <f>IF(A174="",0,IF(K174="Pago",0,G174-N174))</f>
        <v/>
      </c>
      <c r="P174" s="22">
        <f>IF(AND(I174&lt;&gt;"",H174&lt;&gt;""),I174-H174,"")</f>
        <v/>
      </c>
    </row>
    <row r="175">
      <c r="A175" s="18" t="n"/>
      <c r="B175" s="19" t="n"/>
      <c r="C175" s="19" t="n"/>
      <c r="D175" s="10">
        <f>IF(OR(B175="",C175=""),"",IF(MOD(C175-B175,1)=0,24,MOD(C175-B175,1)*24))</f>
        <v/>
      </c>
      <c r="E175" s="16" t="n"/>
      <c r="F175" s="9">
        <f>IF(E175="","",IFERROR(INDEX(Fontes!$B$5:$B$54,MATCH(E175,Fontes!$A$5:$A$54,0)),"fonte não cadastrada"))</f>
        <v/>
      </c>
      <c r="G175" s="17" t="n"/>
      <c r="H175" s="20">
        <f>IF(OR(A175="",E175=""),"",IFERROR(IF(INDEX(Fontes!$C$5:$C$54,MATCH(E175,Fontes!$A$5:$A$54,0))="Dias corridos",A175+INDEX(Fontes!$D$5:$D$54,MATCH(E175,Fontes!$A$5:$A$54,0)),DATE(YEAR(A175),MONTH(A175)+INDEX(Fontes!$F$5:$F$54,MATCH(E175,Fontes!$A$5:$A$54,0)),MIN(INDEX(Fontes!$E$5:$E$54,MATCH(E175,Fontes!$A$5:$A$54,0)),DAY(EOMONTH(DATE(YEAR(A175),MONTH(A175)+INDEX(Fontes!$F$5:$F$54,MATCH(E175,Fontes!$A$5:$A$54,0)),1),0))))),""))</f>
        <v/>
      </c>
      <c r="I175" s="18" t="n"/>
      <c r="J175" s="17" t="n"/>
      <c r="K175" s="9">
        <f>IF(A175="","",IF(I175&lt;&gt;"",IF(AND(J175&lt;&gt;"",J175&lt;G175),"Pago parcial","Pago"),IF(H175="","Sem previsão",IF(TODAY()&gt;H175,"Atrasado","A receber"))))</f>
        <v/>
      </c>
      <c r="L175" s="10">
        <f>IF(K175="Atrasado",TODAY()-H175,"")</f>
        <v/>
      </c>
      <c r="M175" s="16" t="n"/>
      <c r="N175" s="21">
        <f>IF(A175="",0,IF(K175="Pago",IF(J175="",G175,J175),IF(K175="Pago parcial",J175,0)))</f>
        <v/>
      </c>
      <c r="O175" s="21">
        <f>IF(A175="",0,IF(K175="Pago",0,G175-N175))</f>
        <v/>
      </c>
      <c r="P175" s="22">
        <f>IF(AND(I175&lt;&gt;"",H175&lt;&gt;""),I175-H175,"")</f>
        <v/>
      </c>
    </row>
    <row r="176">
      <c r="A176" s="18" t="n"/>
      <c r="B176" s="19" t="n"/>
      <c r="C176" s="19" t="n"/>
      <c r="D176" s="10">
        <f>IF(OR(B176="",C176=""),"",IF(MOD(C176-B176,1)=0,24,MOD(C176-B176,1)*24))</f>
        <v/>
      </c>
      <c r="E176" s="16" t="n"/>
      <c r="F176" s="9">
        <f>IF(E176="","",IFERROR(INDEX(Fontes!$B$5:$B$54,MATCH(E176,Fontes!$A$5:$A$54,0)),"fonte não cadastrada"))</f>
        <v/>
      </c>
      <c r="G176" s="17" t="n"/>
      <c r="H176" s="20">
        <f>IF(OR(A176="",E176=""),"",IFERROR(IF(INDEX(Fontes!$C$5:$C$54,MATCH(E176,Fontes!$A$5:$A$54,0))="Dias corridos",A176+INDEX(Fontes!$D$5:$D$54,MATCH(E176,Fontes!$A$5:$A$54,0)),DATE(YEAR(A176),MONTH(A176)+INDEX(Fontes!$F$5:$F$54,MATCH(E176,Fontes!$A$5:$A$54,0)),MIN(INDEX(Fontes!$E$5:$E$54,MATCH(E176,Fontes!$A$5:$A$54,0)),DAY(EOMONTH(DATE(YEAR(A176),MONTH(A176)+INDEX(Fontes!$F$5:$F$54,MATCH(E176,Fontes!$A$5:$A$54,0)),1),0))))),""))</f>
        <v/>
      </c>
      <c r="I176" s="18" t="n"/>
      <c r="J176" s="17" t="n"/>
      <c r="K176" s="9">
        <f>IF(A176="","",IF(I176&lt;&gt;"",IF(AND(J176&lt;&gt;"",J176&lt;G176),"Pago parcial","Pago"),IF(H176="","Sem previsão",IF(TODAY()&gt;H176,"Atrasado","A receber"))))</f>
        <v/>
      </c>
      <c r="L176" s="10">
        <f>IF(K176="Atrasado",TODAY()-H176,"")</f>
        <v/>
      </c>
      <c r="M176" s="16" t="n"/>
      <c r="N176" s="21">
        <f>IF(A176="",0,IF(K176="Pago",IF(J176="",G176,J176),IF(K176="Pago parcial",J176,0)))</f>
        <v/>
      </c>
      <c r="O176" s="21">
        <f>IF(A176="",0,IF(K176="Pago",0,G176-N176))</f>
        <v/>
      </c>
      <c r="P176" s="22">
        <f>IF(AND(I176&lt;&gt;"",H176&lt;&gt;""),I176-H176,"")</f>
        <v/>
      </c>
    </row>
    <row r="177">
      <c r="A177" s="18" t="n"/>
      <c r="B177" s="19" t="n"/>
      <c r="C177" s="19" t="n"/>
      <c r="D177" s="10">
        <f>IF(OR(B177="",C177=""),"",IF(MOD(C177-B177,1)=0,24,MOD(C177-B177,1)*24))</f>
        <v/>
      </c>
      <c r="E177" s="16" t="n"/>
      <c r="F177" s="9">
        <f>IF(E177="","",IFERROR(INDEX(Fontes!$B$5:$B$54,MATCH(E177,Fontes!$A$5:$A$54,0)),"fonte não cadastrada"))</f>
        <v/>
      </c>
      <c r="G177" s="17" t="n"/>
      <c r="H177" s="20">
        <f>IF(OR(A177="",E177=""),"",IFERROR(IF(INDEX(Fontes!$C$5:$C$54,MATCH(E177,Fontes!$A$5:$A$54,0))="Dias corridos",A177+INDEX(Fontes!$D$5:$D$54,MATCH(E177,Fontes!$A$5:$A$54,0)),DATE(YEAR(A177),MONTH(A177)+INDEX(Fontes!$F$5:$F$54,MATCH(E177,Fontes!$A$5:$A$54,0)),MIN(INDEX(Fontes!$E$5:$E$54,MATCH(E177,Fontes!$A$5:$A$54,0)),DAY(EOMONTH(DATE(YEAR(A177),MONTH(A177)+INDEX(Fontes!$F$5:$F$54,MATCH(E177,Fontes!$A$5:$A$54,0)),1),0))))),""))</f>
        <v/>
      </c>
      <c r="I177" s="18" t="n"/>
      <c r="J177" s="17" t="n"/>
      <c r="K177" s="9">
        <f>IF(A177="","",IF(I177&lt;&gt;"",IF(AND(J177&lt;&gt;"",J177&lt;G177),"Pago parcial","Pago"),IF(H177="","Sem previsão",IF(TODAY()&gt;H177,"Atrasado","A receber"))))</f>
        <v/>
      </c>
      <c r="L177" s="10">
        <f>IF(K177="Atrasado",TODAY()-H177,"")</f>
        <v/>
      </c>
      <c r="M177" s="16" t="n"/>
      <c r="N177" s="21">
        <f>IF(A177="",0,IF(K177="Pago",IF(J177="",G177,J177),IF(K177="Pago parcial",J177,0)))</f>
        <v/>
      </c>
      <c r="O177" s="21">
        <f>IF(A177="",0,IF(K177="Pago",0,G177-N177))</f>
        <v/>
      </c>
      <c r="P177" s="22">
        <f>IF(AND(I177&lt;&gt;"",H177&lt;&gt;""),I177-H177,"")</f>
        <v/>
      </c>
    </row>
    <row r="178">
      <c r="A178" s="18" t="n"/>
      <c r="B178" s="19" t="n"/>
      <c r="C178" s="19" t="n"/>
      <c r="D178" s="10">
        <f>IF(OR(B178="",C178=""),"",IF(MOD(C178-B178,1)=0,24,MOD(C178-B178,1)*24))</f>
        <v/>
      </c>
      <c r="E178" s="16" t="n"/>
      <c r="F178" s="9">
        <f>IF(E178="","",IFERROR(INDEX(Fontes!$B$5:$B$54,MATCH(E178,Fontes!$A$5:$A$54,0)),"fonte não cadastrada"))</f>
        <v/>
      </c>
      <c r="G178" s="17" t="n"/>
      <c r="H178" s="20">
        <f>IF(OR(A178="",E178=""),"",IFERROR(IF(INDEX(Fontes!$C$5:$C$54,MATCH(E178,Fontes!$A$5:$A$54,0))="Dias corridos",A178+INDEX(Fontes!$D$5:$D$54,MATCH(E178,Fontes!$A$5:$A$54,0)),DATE(YEAR(A178),MONTH(A178)+INDEX(Fontes!$F$5:$F$54,MATCH(E178,Fontes!$A$5:$A$54,0)),MIN(INDEX(Fontes!$E$5:$E$54,MATCH(E178,Fontes!$A$5:$A$54,0)),DAY(EOMONTH(DATE(YEAR(A178),MONTH(A178)+INDEX(Fontes!$F$5:$F$54,MATCH(E178,Fontes!$A$5:$A$54,0)),1),0))))),""))</f>
        <v/>
      </c>
      <c r="I178" s="18" t="n"/>
      <c r="J178" s="17" t="n"/>
      <c r="K178" s="9">
        <f>IF(A178="","",IF(I178&lt;&gt;"",IF(AND(J178&lt;&gt;"",J178&lt;G178),"Pago parcial","Pago"),IF(H178="","Sem previsão",IF(TODAY()&gt;H178,"Atrasado","A receber"))))</f>
        <v/>
      </c>
      <c r="L178" s="10">
        <f>IF(K178="Atrasado",TODAY()-H178,"")</f>
        <v/>
      </c>
      <c r="M178" s="16" t="n"/>
      <c r="N178" s="21">
        <f>IF(A178="",0,IF(K178="Pago",IF(J178="",G178,J178),IF(K178="Pago parcial",J178,0)))</f>
        <v/>
      </c>
      <c r="O178" s="21">
        <f>IF(A178="",0,IF(K178="Pago",0,G178-N178))</f>
        <v/>
      </c>
      <c r="P178" s="22">
        <f>IF(AND(I178&lt;&gt;"",H178&lt;&gt;""),I178-H178,"")</f>
        <v/>
      </c>
    </row>
    <row r="179">
      <c r="A179" s="18" t="n"/>
      <c r="B179" s="19" t="n"/>
      <c r="C179" s="19" t="n"/>
      <c r="D179" s="10">
        <f>IF(OR(B179="",C179=""),"",IF(MOD(C179-B179,1)=0,24,MOD(C179-B179,1)*24))</f>
        <v/>
      </c>
      <c r="E179" s="16" t="n"/>
      <c r="F179" s="9">
        <f>IF(E179="","",IFERROR(INDEX(Fontes!$B$5:$B$54,MATCH(E179,Fontes!$A$5:$A$54,0)),"fonte não cadastrada"))</f>
        <v/>
      </c>
      <c r="G179" s="17" t="n"/>
      <c r="H179" s="20">
        <f>IF(OR(A179="",E179=""),"",IFERROR(IF(INDEX(Fontes!$C$5:$C$54,MATCH(E179,Fontes!$A$5:$A$54,0))="Dias corridos",A179+INDEX(Fontes!$D$5:$D$54,MATCH(E179,Fontes!$A$5:$A$54,0)),DATE(YEAR(A179),MONTH(A179)+INDEX(Fontes!$F$5:$F$54,MATCH(E179,Fontes!$A$5:$A$54,0)),MIN(INDEX(Fontes!$E$5:$E$54,MATCH(E179,Fontes!$A$5:$A$54,0)),DAY(EOMONTH(DATE(YEAR(A179),MONTH(A179)+INDEX(Fontes!$F$5:$F$54,MATCH(E179,Fontes!$A$5:$A$54,0)),1),0))))),""))</f>
        <v/>
      </c>
      <c r="I179" s="18" t="n"/>
      <c r="J179" s="17" t="n"/>
      <c r="K179" s="9">
        <f>IF(A179="","",IF(I179&lt;&gt;"",IF(AND(J179&lt;&gt;"",J179&lt;G179),"Pago parcial","Pago"),IF(H179="","Sem previsão",IF(TODAY()&gt;H179,"Atrasado","A receber"))))</f>
        <v/>
      </c>
      <c r="L179" s="10">
        <f>IF(K179="Atrasado",TODAY()-H179,"")</f>
        <v/>
      </c>
      <c r="M179" s="16" t="n"/>
      <c r="N179" s="21">
        <f>IF(A179="",0,IF(K179="Pago",IF(J179="",G179,J179),IF(K179="Pago parcial",J179,0)))</f>
        <v/>
      </c>
      <c r="O179" s="21">
        <f>IF(A179="",0,IF(K179="Pago",0,G179-N179))</f>
        <v/>
      </c>
      <c r="P179" s="22">
        <f>IF(AND(I179&lt;&gt;"",H179&lt;&gt;""),I179-H179,"")</f>
        <v/>
      </c>
    </row>
    <row r="180">
      <c r="A180" s="18" t="n"/>
      <c r="B180" s="19" t="n"/>
      <c r="C180" s="19" t="n"/>
      <c r="D180" s="10">
        <f>IF(OR(B180="",C180=""),"",IF(MOD(C180-B180,1)=0,24,MOD(C180-B180,1)*24))</f>
        <v/>
      </c>
      <c r="E180" s="16" t="n"/>
      <c r="F180" s="9">
        <f>IF(E180="","",IFERROR(INDEX(Fontes!$B$5:$B$54,MATCH(E180,Fontes!$A$5:$A$54,0)),"fonte não cadastrada"))</f>
        <v/>
      </c>
      <c r="G180" s="17" t="n"/>
      <c r="H180" s="20">
        <f>IF(OR(A180="",E180=""),"",IFERROR(IF(INDEX(Fontes!$C$5:$C$54,MATCH(E180,Fontes!$A$5:$A$54,0))="Dias corridos",A180+INDEX(Fontes!$D$5:$D$54,MATCH(E180,Fontes!$A$5:$A$54,0)),DATE(YEAR(A180),MONTH(A180)+INDEX(Fontes!$F$5:$F$54,MATCH(E180,Fontes!$A$5:$A$54,0)),MIN(INDEX(Fontes!$E$5:$E$54,MATCH(E180,Fontes!$A$5:$A$54,0)),DAY(EOMONTH(DATE(YEAR(A180),MONTH(A180)+INDEX(Fontes!$F$5:$F$54,MATCH(E180,Fontes!$A$5:$A$54,0)),1),0))))),""))</f>
        <v/>
      </c>
      <c r="I180" s="18" t="n"/>
      <c r="J180" s="17" t="n"/>
      <c r="K180" s="9">
        <f>IF(A180="","",IF(I180&lt;&gt;"",IF(AND(J180&lt;&gt;"",J180&lt;G180),"Pago parcial","Pago"),IF(H180="","Sem previsão",IF(TODAY()&gt;H180,"Atrasado","A receber"))))</f>
        <v/>
      </c>
      <c r="L180" s="10">
        <f>IF(K180="Atrasado",TODAY()-H180,"")</f>
        <v/>
      </c>
      <c r="M180" s="16" t="n"/>
      <c r="N180" s="21">
        <f>IF(A180="",0,IF(K180="Pago",IF(J180="",G180,J180),IF(K180="Pago parcial",J180,0)))</f>
        <v/>
      </c>
      <c r="O180" s="21">
        <f>IF(A180="",0,IF(K180="Pago",0,G180-N180))</f>
        <v/>
      </c>
      <c r="P180" s="22">
        <f>IF(AND(I180&lt;&gt;"",H180&lt;&gt;""),I180-H180,"")</f>
        <v/>
      </c>
    </row>
    <row r="181">
      <c r="A181" s="18" t="n"/>
      <c r="B181" s="19" t="n"/>
      <c r="C181" s="19" t="n"/>
      <c r="D181" s="10">
        <f>IF(OR(B181="",C181=""),"",IF(MOD(C181-B181,1)=0,24,MOD(C181-B181,1)*24))</f>
        <v/>
      </c>
      <c r="E181" s="16" t="n"/>
      <c r="F181" s="9">
        <f>IF(E181="","",IFERROR(INDEX(Fontes!$B$5:$B$54,MATCH(E181,Fontes!$A$5:$A$54,0)),"fonte não cadastrada"))</f>
        <v/>
      </c>
      <c r="G181" s="17" t="n"/>
      <c r="H181" s="20">
        <f>IF(OR(A181="",E181=""),"",IFERROR(IF(INDEX(Fontes!$C$5:$C$54,MATCH(E181,Fontes!$A$5:$A$54,0))="Dias corridos",A181+INDEX(Fontes!$D$5:$D$54,MATCH(E181,Fontes!$A$5:$A$54,0)),DATE(YEAR(A181),MONTH(A181)+INDEX(Fontes!$F$5:$F$54,MATCH(E181,Fontes!$A$5:$A$54,0)),MIN(INDEX(Fontes!$E$5:$E$54,MATCH(E181,Fontes!$A$5:$A$54,0)),DAY(EOMONTH(DATE(YEAR(A181),MONTH(A181)+INDEX(Fontes!$F$5:$F$54,MATCH(E181,Fontes!$A$5:$A$54,0)),1),0))))),""))</f>
        <v/>
      </c>
      <c r="I181" s="18" t="n"/>
      <c r="J181" s="17" t="n"/>
      <c r="K181" s="9">
        <f>IF(A181="","",IF(I181&lt;&gt;"",IF(AND(J181&lt;&gt;"",J181&lt;G181),"Pago parcial","Pago"),IF(H181="","Sem previsão",IF(TODAY()&gt;H181,"Atrasado","A receber"))))</f>
        <v/>
      </c>
      <c r="L181" s="10">
        <f>IF(K181="Atrasado",TODAY()-H181,"")</f>
        <v/>
      </c>
      <c r="M181" s="16" t="n"/>
      <c r="N181" s="21">
        <f>IF(A181="",0,IF(K181="Pago",IF(J181="",G181,J181),IF(K181="Pago parcial",J181,0)))</f>
        <v/>
      </c>
      <c r="O181" s="21">
        <f>IF(A181="",0,IF(K181="Pago",0,G181-N181))</f>
        <v/>
      </c>
      <c r="P181" s="22">
        <f>IF(AND(I181&lt;&gt;"",H181&lt;&gt;""),I181-H181,"")</f>
        <v/>
      </c>
    </row>
    <row r="182">
      <c r="A182" s="18" t="n"/>
      <c r="B182" s="19" t="n"/>
      <c r="C182" s="19" t="n"/>
      <c r="D182" s="10">
        <f>IF(OR(B182="",C182=""),"",IF(MOD(C182-B182,1)=0,24,MOD(C182-B182,1)*24))</f>
        <v/>
      </c>
      <c r="E182" s="16" t="n"/>
      <c r="F182" s="9">
        <f>IF(E182="","",IFERROR(INDEX(Fontes!$B$5:$B$54,MATCH(E182,Fontes!$A$5:$A$54,0)),"fonte não cadastrada"))</f>
        <v/>
      </c>
      <c r="G182" s="17" t="n"/>
      <c r="H182" s="20">
        <f>IF(OR(A182="",E182=""),"",IFERROR(IF(INDEX(Fontes!$C$5:$C$54,MATCH(E182,Fontes!$A$5:$A$54,0))="Dias corridos",A182+INDEX(Fontes!$D$5:$D$54,MATCH(E182,Fontes!$A$5:$A$54,0)),DATE(YEAR(A182),MONTH(A182)+INDEX(Fontes!$F$5:$F$54,MATCH(E182,Fontes!$A$5:$A$54,0)),MIN(INDEX(Fontes!$E$5:$E$54,MATCH(E182,Fontes!$A$5:$A$54,0)),DAY(EOMONTH(DATE(YEAR(A182),MONTH(A182)+INDEX(Fontes!$F$5:$F$54,MATCH(E182,Fontes!$A$5:$A$54,0)),1),0))))),""))</f>
        <v/>
      </c>
      <c r="I182" s="18" t="n"/>
      <c r="J182" s="17" t="n"/>
      <c r="K182" s="9">
        <f>IF(A182="","",IF(I182&lt;&gt;"",IF(AND(J182&lt;&gt;"",J182&lt;G182),"Pago parcial","Pago"),IF(H182="","Sem previsão",IF(TODAY()&gt;H182,"Atrasado","A receber"))))</f>
        <v/>
      </c>
      <c r="L182" s="10">
        <f>IF(K182="Atrasado",TODAY()-H182,"")</f>
        <v/>
      </c>
      <c r="M182" s="16" t="n"/>
      <c r="N182" s="21">
        <f>IF(A182="",0,IF(K182="Pago",IF(J182="",G182,J182),IF(K182="Pago parcial",J182,0)))</f>
        <v/>
      </c>
      <c r="O182" s="21">
        <f>IF(A182="",0,IF(K182="Pago",0,G182-N182))</f>
        <v/>
      </c>
      <c r="P182" s="22">
        <f>IF(AND(I182&lt;&gt;"",H182&lt;&gt;""),I182-H182,"")</f>
        <v/>
      </c>
    </row>
    <row r="183">
      <c r="A183" s="18" t="n"/>
      <c r="B183" s="19" t="n"/>
      <c r="C183" s="19" t="n"/>
      <c r="D183" s="10">
        <f>IF(OR(B183="",C183=""),"",IF(MOD(C183-B183,1)=0,24,MOD(C183-B183,1)*24))</f>
        <v/>
      </c>
      <c r="E183" s="16" t="n"/>
      <c r="F183" s="9">
        <f>IF(E183="","",IFERROR(INDEX(Fontes!$B$5:$B$54,MATCH(E183,Fontes!$A$5:$A$54,0)),"fonte não cadastrada"))</f>
        <v/>
      </c>
      <c r="G183" s="17" t="n"/>
      <c r="H183" s="20">
        <f>IF(OR(A183="",E183=""),"",IFERROR(IF(INDEX(Fontes!$C$5:$C$54,MATCH(E183,Fontes!$A$5:$A$54,0))="Dias corridos",A183+INDEX(Fontes!$D$5:$D$54,MATCH(E183,Fontes!$A$5:$A$54,0)),DATE(YEAR(A183),MONTH(A183)+INDEX(Fontes!$F$5:$F$54,MATCH(E183,Fontes!$A$5:$A$54,0)),MIN(INDEX(Fontes!$E$5:$E$54,MATCH(E183,Fontes!$A$5:$A$54,0)),DAY(EOMONTH(DATE(YEAR(A183),MONTH(A183)+INDEX(Fontes!$F$5:$F$54,MATCH(E183,Fontes!$A$5:$A$54,0)),1),0))))),""))</f>
        <v/>
      </c>
      <c r="I183" s="18" t="n"/>
      <c r="J183" s="17" t="n"/>
      <c r="K183" s="9">
        <f>IF(A183="","",IF(I183&lt;&gt;"",IF(AND(J183&lt;&gt;"",J183&lt;G183),"Pago parcial","Pago"),IF(H183="","Sem previsão",IF(TODAY()&gt;H183,"Atrasado","A receber"))))</f>
        <v/>
      </c>
      <c r="L183" s="10">
        <f>IF(K183="Atrasado",TODAY()-H183,"")</f>
        <v/>
      </c>
      <c r="M183" s="16" t="n"/>
      <c r="N183" s="21">
        <f>IF(A183="",0,IF(K183="Pago",IF(J183="",G183,J183),IF(K183="Pago parcial",J183,0)))</f>
        <v/>
      </c>
      <c r="O183" s="21">
        <f>IF(A183="",0,IF(K183="Pago",0,G183-N183))</f>
        <v/>
      </c>
      <c r="P183" s="22">
        <f>IF(AND(I183&lt;&gt;"",H183&lt;&gt;""),I183-H183,"")</f>
        <v/>
      </c>
    </row>
    <row r="184">
      <c r="A184" s="18" t="n"/>
      <c r="B184" s="19" t="n"/>
      <c r="C184" s="19" t="n"/>
      <c r="D184" s="10">
        <f>IF(OR(B184="",C184=""),"",IF(MOD(C184-B184,1)=0,24,MOD(C184-B184,1)*24))</f>
        <v/>
      </c>
      <c r="E184" s="16" t="n"/>
      <c r="F184" s="9">
        <f>IF(E184="","",IFERROR(INDEX(Fontes!$B$5:$B$54,MATCH(E184,Fontes!$A$5:$A$54,0)),"fonte não cadastrada"))</f>
        <v/>
      </c>
      <c r="G184" s="17" t="n"/>
      <c r="H184" s="20">
        <f>IF(OR(A184="",E184=""),"",IFERROR(IF(INDEX(Fontes!$C$5:$C$54,MATCH(E184,Fontes!$A$5:$A$54,0))="Dias corridos",A184+INDEX(Fontes!$D$5:$D$54,MATCH(E184,Fontes!$A$5:$A$54,0)),DATE(YEAR(A184),MONTH(A184)+INDEX(Fontes!$F$5:$F$54,MATCH(E184,Fontes!$A$5:$A$54,0)),MIN(INDEX(Fontes!$E$5:$E$54,MATCH(E184,Fontes!$A$5:$A$54,0)),DAY(EOMONTH(DATE(YEAR(A184),MONTH(A184)+INDEX(Fontes!$F$5:$F$54,MATCH(E184,Fontes!$A$5:$A$54,0)),1),0))))),""))</f>
        <v/>
      </c>
      <c r="I184" s="18" t="n"/>
      <c r="J184" s="17" t="n"/>
      <c r="K184" s="9">
        <f>IF(A184="","",IF(I184&lt;&gt;"",IF(AND(J184&lt;&gt;"",J184&lt;G184),"Pago parcial","Pago"),IF(H184="","Sem previsão",IF(TODAY()&gt;H184,"Atrasado","A receber"))))</f>
        <v/>
      </c>
      <c r="L184" s="10">
        <f>IF(K184="Atrasado",TODAY()-H184,"")</f>
        <v/>
      </c>
      <c r="M184" s="16" t="n"/>
      <c r="N184" s="21">
        <f>IF(A184="",0,IF(K184="Pago",IF(J184="",G184,J184),IF(K184="Pago parcial",J184,0)))</f>
        <v/>
      </c>
      <c r="O184" s="21">
        <f>IF(A184="",0,IF(K184="Pago",0,G184-N184))</f>
        <v/>
      </c>
      <c r="P184" s="22">
        <f>IF(AND(I184&lt;&gt;"",H184&lt;&gt;""),I184-H184,"")</f>
        <v/>
      </c>
    </row>
    <row r="185">
      <c r="A185" s="18" t="n"/>
      <c r="B185" s="19" t="n"/>
      <c r="C185" s="19" t="n"/>
      <c r="D185" s="10">
        <f>IF(OR(B185="",C185=""),"",IF(MOD(C185-B185,1)=0,24,MOD(C185-B185,1)*24))</f>
        <v/>
      </c>
      <c r="E185" s="16" t="n"/>
      <c r="F185" s="9">
        <f>IF(E185="","",IFERROR(INDEX(Fontes!$B$5:$B$54,MATCH(E185,Fontes!$A$5:$A$54,0)),"fonte não cadastrada"))</f>
        <v/>
      </c>
      <c r="G185" s="17" t="n"/>
      <c r="H185" s="20">
        <f>IF(OR(A185="",E185=""),"",IFERROR(IF(INDEX(Fontes!$C$5:$C$54,MATCH(E185,Fontes!$A$5:$A$54,0))="Dias corridos",A185+INDEX(Fontes!$D$5:$D$54,MATCH(E185,Fontes!$A$5:$A$54,0)),DATE(YEAR(A185),MONTH(A185)+INDEX(Fontes!$F$5:$F$54,MATCH(E185,Fontes!$A$5:$A$54,0)),MIN(INDEX(Fontes!$E$5:$E$54,MATCH(E185,Fontes!$A$5:$A$54,0)),DAY(EOMONTH(DATE(YEAR(A185),MONTH(A185)+INDEX(Fontes!$F$5:$F$54,MATCH(E185,Fontes!$A$5:$A$54,0)),1),0))))),""))</f>
        <v/>
      </c>
      <c r="I185" s="18" t="n"/>
      <c r="J185" s="17" t="n"/>
      <c r="K185" s="9">
        <f>IF(A185="","",IF(I185&lt;&gt;"",IF(AND(J185&lt;&gt;"",J185&lt;G185),"Pago parcial","Pago"),IF(H185="","Sem previsão",IF(TODAY()&gt;H185,"Atrasado","A receber"))))</f>
        <v/>
      </c>
      <c r="L185" s="10">
        <f>IF(K185="Atrasado",TODAY()-H185,"")</f>
        <v/>
      </c>
      <c r="M185" s="16" t="n"/>
      <c r="N185" s="21">
        <f>IF(A185="",0,IF(K185="Pago",IF(J185="",G185,J185),IF(K185="Pago parcial",J185,0)))</f>
        <v/>
      </c>
      <c r="O185" s="21">
        <f>IF(A185="",0,IF(K185="Pago",0,G185-N185))</f>
        <v/>
      </c>
      <c r="P185" s="22">
        <f>IF(AND(I185&lt;&gt;"",H185&lt;&gt;""),I185-H185,"")</f>
        <v/>
      </c>
    </row>
    <row r="186">
      <c r="A186" s="18" t="n"/>
      <c r="B186" s="19" t="n"/>
      <c r="C186" s="19" t="n"/>
      <c r="D186" s="10">
        <f>IF(OR(B186="",C186=""),"",IF(MOD(C186-B186,1)=0,24,MOD(C186-B186,1)*24))</f>
        <v/>
      </c>
      <c r="E186" s="16" t="n"/>
      <c r="F186" s="9">
        <f>IF(E186="","",IFERROR(INDEX(Fontes!$B$5:$B$54,MATCH(E186,Fontes!$A$5:$A$54,0)),"fonte não cadastrada"))</f>
        <v/>
      </c>
      <c r="G186" s="17" t="n"/>
      <c r="H186" s="20">
        <f>IF(OR(A186="",E186=""),"",IFERROR(IF(INDEX(Fontes!$C$5:$C$54,MATCH(E186,Fontes!$A$5:$A$54,0))="Dias corridos",A186+INDEX(Fontes!$D$5:$D$54,MATCH(E186,Fontes!$A$5:$A$54,0)),DATE(YEAR(A186),MONTH(A186)+INDEX(Fontes!$F$5:$F$54,MATCH(E186,Fontes!$A$5:$A$54,0)),MIN(INDEX(Fontes!$E$5:$E$54,MATCH(E186,Fontes!$A$5:$A$54,0)),DAY(EOMONTH(DATE(YEAR(A186),MONTH(A186)+INDEX(Fontes!$F$5:$F$54,MATCH(E186,Fontes!$A$5:$A$54,0)),1),0))))),""))</f>
        <v/>
      </c>
      <c r="I186" s="18" t="n"/>
      <c r="J186" s="17" t="n"/>
      <c r="K186" s="9">
        <f>IF(A186="","",IF(I186&lt;&gt;"",IF(AND(J186&lt;&gt;"",J186&lt;G186),"Pago parcial","Pago"),IF(H186="","Sem previsão",IF(TODAY()&gt;H186,"Atrasado","A receber"))))</f>
        <v/>
      </c>
      <c r="L186" s="10">
        <f>IF(K186="Atrasado",TODAY()-H186,"")</f>
        <v/>
      </c>
      <c r="M186" s="16" t="n"/>
      <c r="N186" s="21">
        <f>IF(A186="",0,IF(K186="Pago",IF(J186="",G186,J186),IF(K186="Pago parcial",J186,0)))</f>
        <v/>
      </c>
      <c r="O186" s="21">
        <f>IF(A186="",0,IF(K186="Pago",0,G186-N186))</f>
        <v/>
      </c>
      <c r="P186" s="22">
        <f>IF(AND(I186&lt;&gt;"",H186&lt;&gt;""),I186-H186,"")</f>
        <v/>
      </c>
    </row>
    <row r="187">
      <c r="A187" s="18" t="n"/>
      <c r="B187" s="19" t="n"/>
      <c r="C187" s="19" t="n"/>
      <c r="D187" s="10">
        <f>IF(OR(B187="",C187=""),"",IF(MOD(C187-B187,1)=0,24,MOD(C187-B187,1)*24))</f>
        <v/>
      </c>
      <c r="E187" s="16" t="n"/>
      <c r="F187" s="9">
        <f>IF(E187="","",IFERROR(INDEX(Fontes!$B$5:$B$54,MATCH(E187,Fontes!$A$5:$A$54,0)),"fonte não cadastrada"))</f>
        <v/>
      </c>
      <c r="G187" s="17" t="n"/>
      <c r="H187" s="20">
        <f>IF(OR(A187="",E187=""),"",IFERROR(IF(INDEX(Fontes!$C$5:$C$54,MATCH(E187,Fontes!$A$5:$A$54,0))="Dias corridos",A187+INDEX(Fontes!$D$5:$D$54,MATCH(E187,Fontes!$A$5:$A$54,0)),DATE(YEAR(A187),MONTH(A187)+INDEX(Fontes!$F$5:$F$54,MATCH(E187,Fontes!$A$5:$A$54,0)),MIN(INDEX(Fontes!$E$5:$E$54,MATCH(E187,Fontes!$A$5:$A$54,0)),DAY(EOMONTH(DATE(YEAR(A187),MONTH(A187)+INDEX(Fontes!$F$5:$F$54,MATCH(E187,Fontes!$A$5:$A$54,0)),1),0))))),""))</f>
        <v/>
      </c>
      <c r="I187" s="18" t="n"/>
      <c r="J187" s="17" t="n"/>
      <c r="K187" s="9">
        <f>IF(A187="","",IF(I187&lt;&gt;"",IF(AND(J187&lt;&gt;"",J187&lt;G187),"Pago parcial","Pago"),IF(H187="","Sem previsão",IF(TODAY()&gt;H187,"Atrasado","A receber"))))</f>
        <v/>
      </c>
      <c r="L187" s="10">
        <f>IF(K187="Atrasado",TODAY()-H187,"")</f>
        <v/>
      </c>
      <c r="M187" s="16" t="n"/>
      <c r="N187" s="21">
        <f>IF(A187="",0,IF(K187="Pago",IF(J187="",G187,J187),IF(K187="Pago parcial",J187,0)))</f>
        <v/>
      </c>
      <c r="O187" s="21">
        <f>IF(A187="",0,IF(K187="Pago",0,G187-N187))</f>
        <v/>
      </c>
      <c r="P187" s="22">
        <f>IF(AND(I187&lt;&gt;"",H187&lt;&gt;""),I187-H187,"")</f>
        <v/>
      </c>
    </row>
    <row r="188">
      <c r="A188" s="18" t="n"/>
      <c r="B188" s="19" t="n"/>
      <c r="C188" s="19" t="n"/>
      <c r="D188" s="10">
        <f>IF(OR(B188="",C188=""),"",IF(MOD(C188-B188,1)=0,24,MOD(C188-B188,1)*24))</f>
        <v/>
      </c>
      <c r="E188" s="16" t="n"/>
      <c r="F188" s="9">
        <f>IF(E188="","",IFERROR(INDEX(Fontes!$B$5:$B$54,MATCH(E188,Fontes!$A$5:$A$54,0)),"fonte não cadastrada"))</f>
        <v/>
      </c>
      <c r="G188" s="17" t="n"/>
      <c r="H188" s="20">
        <f>IF(OR(A188="",E188=""),"",IFERROR(IF(INDEX(Fontes!$C$5:$C$54,MATCH(E188,Fontes!$A$5:$A$54,0))="Dias corridos",A188+INDEX(Fontes!$D$5:$D$54,MATCH(E188,Fontes!$A$5:$A$54,0)),DATE(YEAR(A188),MONTH(A188)+INDEX(Fontes!$F$5:$F$54,MATCH(E188,Fontes!$A$5:$A$54,0)),MIN(INDEX(Fontes!$E$5:$E$54,MATCH(E188,Fontes!$A$5:$A$54,0)),DAY(EOMONTH(DATE(YEAR(A188),MONTH(A188)+INDEX(Fontes!$F$5:$F$54,MATCH(E188,Fontes!$A$5:$A$54,0)),1),0))))),""))</f>
        <v/>
      </c>
      <c r="I188" s="18" t="n"/>
      <c r="J188" s="17" t="n"/>
      <c r="K188" s="9">
        <f>IF(A188="","",IF(I188&lt;&gt;"",IF(AND(J188&lt;&gt;"",J188&lt;G188),"Pago parcial","Pago"),IF(H188="","Sem previsão",IF(TODAY()&gt;H188,"Atrasado","A receber"))))</f>
        <v/>
      </c>
      <c r="L188" s="10">
        <f>IF(K188="Atrasado",TODAY()-H188,"")</f>
        <v/>
      </c>
      <c r="M188" s="16" t="n"/>
      <c r="N188" s="21">
        <f>IF(A188="",0,IF(K188="Pago",IF(J188="",G188,J188),IF(K188="Pago parcial",J188,0)))</f>
        <v/>
      </c>
      <c r="O188" s="21">
        <f>IF(A188="",0,IF(K188="Pago",0,G188-N188))</f>
        <v/>
      </c>
      <c r="P188" s="22">
        <f>IF(AND(I188&lt;&gt;"",H188&lt;&gt;""),I188-H188,"")</f>
        <v/>
      </c>
    </row>
    <row r="189">
      <c r="A189" s="18" t="n"/>
      <c r="B189" s="19" t="n"/>
      <c r="C189" s="19" t="n"/>
      <c r="D189" s="10">
        <f>IF(OR(B189="",C189=""),"",IF(MOD(C189-B189,1)=0,24,MOD(C189-B189,1)*24))</f>
        <v/>
      </c>
      <c r="E189" s="16" t="n"/>
      <c r="F189" s="9">
        <f>IF(E189="","",IFERROR(INDEX(Fontes!$B$5:$B$54,MATCH(E189,Fontes!$A$5:$A$54,0)),"fonte não cadastrada"))</f>
        <v/>
      </c>
      <c r="G189" s="17" t="n"/>
      <c r="H189" s="20">
        <f>IF(OR(A189="",E189=""),"",IFERROR(IF(INDEX(Fontes!$C$5:$C$54,MATCH(E189,Fontes!$A$5:$A$54,0))="Dias corridos",A189+INDEX(Fontes!$D$5:$D$54,MATCH(E189,Fontes!$A$5:$A$54,0)),DATE(YEAR(A189),MONTH(A189)+INDEX(Fontes!$F$5:$F$54,MATCH(E189,Fontes!$A$5:$A$54,0)),MIN(INDEX(Fontes!$E$5:$E$54,MATCH(E189,Fontes!$A$5:$A$54,0)),DAY(EOMONTH(DATE(YEAR(A189),MONTH(A189)+INDEX(Fontes!$F$5:$F$54,MATCH(E189,Fontes!$A$5:$A$54,0)),1),0))))),""))</f>
        <v/>
      </c>
      <c r="I189" s="18" t="n"/>
      <c r="J189" s="17" t="n"/>
      <c r="K189" s="9">
        <f>IF(A189="","",IF(I189&lt;&gt;"",IF(AND(J189&lt;&gt;"",J189&lt;G189),"Pago parcial","Pago"),IF(H189="","Sem previsão",IF(TODAY()&gt;H189,"Atrasado","A receber"))))</f>
        <v/>
      </c>
      <c r="L189" s="10">
        <f>IF(K189="Atrasado",TODAY()-H189,"")</f>
        <v/>
      </c>
      <c r="M189" s="16" t="n"/>
      <c r="N189" s="21">
        <f>IF(A189="",0,IF(K189="Pago",IF(J189="",G189,J189),IF(K189="Pago parcial",J189,0)))</f>
        <v/>
      </c>
      <c r="O189" s="21">
        <f>IF(A189="",0,IF(K189="Pago",0,G189-N189))</f>
        <v/>
      </c>
      <c r="P189" s="22">
        <f>IF(AND(I189&lt;&gt;"",H189&lt;&gt;""),I189-H189,"")</f>
        <v/>
      </c>
    </row>
    <row r="190">
      <c r="A190" s="18" t="n"/>
      <c r="B190" s="19" t="n"/>
      <c r="C190" s="19" t="n"/>
      <c r="D190" s="10">
        <f>IF(OR(B190="",C190=""),"",IF(MOD(C190-B190,1)=0,24,MOD(C190-B190,1)*24))</f>
        <v/>
      </c>
      <c r="E190" s="16" t="n"/>
      <c r="F190" s="9">
        <f>IF(E190="","",IFERROR(INDEX(Fontes!$B$5:$B$54,MATCH(E190,Fontes!$A$5:$A$54,0)),"fonte não cadastrada"))</f>
        <v/>
      </c>
      <c r="G190" s="17" t="n"/>
      <c r="H190" s="20">
        <f>IF(OR(A190="",E190=""),"",IFERROR(IF(INDEX(Fontes!$C$5:$C$54,MATCH(E190,Fontes!$A$5:$A$54,0))="Dias corridos",A190+INDEX(Fontes!$D$5:$D$54,MATCH(E190,Fontes!$A$5:$A$54,0)),DATE(YEAR(A190),MONTH(A190)+INDEX(Fontes!$F$5:$F$54,MATCH(E190,Fontes!$A$5:$A$54,0)),MIN(INDEX(Fontes!$E$5:$E$54,MATCH(E190,Fontes!$A$5:$A$54,0)),DAY(EOMONTH(DATE(YEAR(A190),MONTH(A190)+INDEX(Fontes!$F$5:$F$54,MATCH(E190,Fontes!$A$5:$A$54,0)),1),0))))),""))</f>
        <v/>
      </c>
      <c r="I190" s="18" t="n"/>
      <c r="J190" s="17" t="n"/>
      <c r="K190" s="9">
        <f>IF(A190="","",IF(I190&lt;&gt;"",IF(AND(J190&lt;&gt;"",J190&lt;G190),"Pago parcial","Pago"),IF(H190="","Sem previsão",IF(TODAY()&gt;H190,"Atrasado","A receber"))))</f>
        <v/>
      </c>
      <c r="L190" s="10">
        <f>IF(K190="Atrasado",TODAY()-H190,"")</f>
        <v/>
      </c>
      <c r="M190" s="16" t="n"/>
      <c r="N190" s="21">
        <f>IF(A190="",0,IF(K190="Pago",IF(J190="",G190,J190),IF(K190="Pago parcial",J190,0)))</f>
        <v/>
      </c>
      <c r="O190" s="21">
        <f>IF(A190="",0,IF(K190="Pago",0,G190-N190))</f>
        <v/>
      </c>
      <c r="P190" s="22">
        <f>IF(AND(I190&lt;&gt;"",H190&lt;&gt;""),I190-H190,"")</f>
        <v/>
      </c>
    </row>
    <row r="191">
      <c r="A191" s="18" t="n"/>
      <c r="B191" s="19" t="n"/>
      <c r="C191" s="19" t="n"/>
      <c r="D191" s="10">
        <f>IF(OR(B191="",C191=""),"",IF(MOD(C191-B191,1)=0,24,MOD(C191-B191,1)*24))</f>
        <v/>
      </c>
      <c r="E191" s="16" t="n"/>
      <c r="F191" s="9">
        <f>IF(E191="","",IFERROR(INDEX(Fontes!$B$5:$B$54,MATCH(E191,Fontes!$A$5:$A$54,0)),"fonte não cadastrada"))</f>
        <v/>
      </c>
      <c r="G191" s="17" t="n"/>
      <c r="H191" s="20">
        <f>IF(OR(A191="",E191=""),"",IFERROR(IF(INDEX(Fontes!$C$5:$C$54,MATCH(E191,Fontes!$A$5:$A$54,0))="Dias corridos",A191+INDEX(Fontes!$D$5:$D$54,MATCH(E191,Fontes!$A$5:$A$54,0)),DATE(YEAR(A191),MONTH(A191)+INDEX(Fontes!$F$5:$F$54,MATCH(E191,Fontes!$A$5:$A$54,0)),MIN(INDEX(Fontes!$E$5:$E$54,MATCH(E191,Fontes!$A$5:$A$54,0)),DAY(EOMONTH(DATE(YEAR(A191),MONTH(A191)+INDEX(Fontes!$F$5:$F$54,MATCH(E191,Fontes!$A$5:$A$54,0)),1),0))))),""))</f>
        <v/>
      </c>
      <c r="I191" s="18" t="n"/>
      <c r="J191" s="17" t="n"/>
      <c r="K191" s="9">
        <f>IF(A191="","",IF(I191&lt;&gt;"",IF(AND(J191&lt;&gt;"",J191&lt;G191),"Pago parcial","Pago"),IF(H191="","Sem previsão",IF(TODAY()&gt;H191,"Atrasado","A receber"))))</f>
        <v/>
      </c>
      <c r="L191" s="10">
        <f>IF(K191="Atrasado",TODAY()-H191,"")</f>
        <v/>
      </c>
      <c r="M191" s="16" t="n"/>
      <c r="N191" s="21">
        <f>IF(A191="",0,IF(K191="Pago",IF(J191="",G191,J191),IF(K191="Pago parcial",J191,0)))</f>
        <v/>
      </c>
      <c r="O191" s="21">
        <f>IF(A191="",0,IF(K191="Pago",0,G191-N191))</f>
        <v/>
      </c>
      <c r="P191" s="22">
        <f>IF(AND(I191&lt;&gt;"",H191&lt;&gt;""),I191-H191,"")</f>
        <v/>
      </c>
    </row>
    <row r="192">
      <c r="A192" s="18" t="n"/>
      <c r="B192" s="19" t="n"/>
      <c r="C192" s="19" t="n"/>
      <c r="D192" s="10">
        <f>IF(OR(B192="",C192=""),"",IF(MOD(C192-B192,1)=0,24,MOD(C192-B192,1)*24))</f>
        <v/>
      </c>
      <c r="E192" s="16" t="n"/>
      <c r="F192" s="9">
        <f>IF(E192="","",IFERROR(INDEX(Fontes!$B$5:$B$54,MATCH(E192,Fontes!$A$5:$A$54,0)),"fonte não cadastrada"))</f>
        <v/>
      </c>
      <c r="G192" s="17" t="n"/>
      <c r="H192" s="20">
        <f>IF(OR(A192="",E192=""),"",IFERROR(IF(INDEX(Fontes!$C$5:$C$54,MATCH(E192,Fontes!$A$5:$A$54,0))="Dias corridos",A192+INDEX(Fontes!$D$5:$D$54,MATCH(E192,Fontes!$A$5:$A$54,0)),DATE(YEAR(A192),MONTH(A192)+INDEX(Fontes!$F$5:$F$54,MATCH(E192,Fontes!$A$5:$A$54,0)),MIN(INDEX(Fontes!$E$5:$E$54,MATCH(E192,Fontes!$A$5:$A$54,0)),DAY(EOMONTH(DATE(YEAR(A192),MONTH(A192)+INDEX(Fontes!$F$5:$F$54,MATCH(E192,Fontes!$A$5:$A$54,0)),1),0))))),""))</f>
        <v/>
      </c>
      <c r="I192" s="18" t="n"/>
      <c r="J192" s="17" t="n"/>
      <c r="K192" s="9">
        <f>IF(A192="","",IF(I192&lt;&gt;"",IF(AND(J192&lt;&gt;"",J192&lt;G192),"Pago parcial","Pago"),IF(H192="","Sem previsão",IF(TODAY()&gt;H192,"Atrasado","A receber"))))</f>
        <v/>
      </c>
      <c r="L192" s="10">
        <f>IF(K192="Atrasado",TODAY()-H192,"")</f>
        <v/>
      </c>
      <c r="M192" s="16" t="n"/>
      <c r="N192" s="21">
        <f>IF(A192="",0,IF(K192="Pago",IF(J192="",G192,J192),IF(K192="Pago parcial",J192,0)))</f>
        <v/>
      </c>
      <c r="O192" s="21">
        <f>IF(A192="",0,IF(K192="Pago",0,G192-N192))</f>
        <v/>
      </c>
      <c r="P192" s="22">
        <f>IF(AND(I192&lt;&gt;"",H192&lt;&gt;""),I192-H192,"")</f>
        <v/>
      </c>
    </row>
    <row r="193">
      <c r="A193" s="18" t="n"/>
      <c r="B193" s="19" t="n"/>
      <c r="C193" s="19" t="n"/>
      <c r="D193" s="10">
        <f>IF(OR(B193="",C193=""),"",IF(MOD(C193-B193,1)=0,24,MOD(C193-B193,1)*24))</f>
        <v/>
      </c>
      <c r="E193" s="16" t="n"/>
      <c r="F193" s="9">
        <f>IF(E193="","",IFERROR(INDEX(Fontes!$B$5:$B$54,MATCH(E193,Fontes!$A$5:$A$54,0)),"fonte não cadastrada"))</f>
        <v/>
      </c>
      <c r="G193" s="17" t="n"/>
      <c r="H193" s="20">
        <f>IF(OR(A193="",E193=""),"",IFERROR(IF(INDEX(Fontes!$C$5:$C$54,MATCH(E193,Fontes!$A$5:$A$54,0))="Dias corridos",A193+INDEX(Fontes!$D$5:$D$54,MATCH(E193,Fontes!$A$5:$A$54,0)),DATE(YEAR(A193),MONTH(A193)+INDEX(Fontes!$F$5:$F$54,MATCH(E193,Fontes!$A$5:$A$54,0)),MIN(INDEX(Fontes!$E$5:$E$54,MATCH(E193,Fontes!$A$5:$A$54,0)),DAY(EOMONTH(DATE(YEAR(A193),MONTH(A193)+INDEX(Fontes!$F$5:$F$54,MATCH(E193,Fontes!$A$5:$A$54,0)),1),0))))),""))</f>
        <v/>
      </c>
      <c r="I193" s="18" t="n"/>
      <c r="J193" s="17" t="n"/>
      <c r="K193" s="9">
        <f>IF(A193="","",IF(I193&lt;&gt;"",IF(AND(J193&lt;&gt;"",J193&lt;G193),"Pago parcial","Pago"),IF(H193="","Sem previsão",IF(TODAY()&gt;H193,"Atrasado","A receber"))))</f>
        <v/>
      </c>
      <c r="L193" s="10">
        <f>IF(K193="Atrasado",TODAY()-H193,"")</f>
        <v/>
      </c>
      <c r="M193" s="16" t="n"/>
      <c r="N193" s="21">
        <f>IF(A193="",0,IF(K193="Pago",IF(J193="",G193,J193),IF(K193="Pago parcial",J193,0)))</f>
        <v/>
      </c>
      <c r="O193" s="21">
        <f>IF(A193="",0,IF(K193="Pago",0,G193-N193))</f>
        <v/>
      </c>
      <c r="P193" s="22">
        <f>IF(AND(I193&lt;&gt;"",H193&lt;&gt;""),I193-H193,"")</f>
        <v/>
      </c>
    </row>
    <row r="194">
      <c r="A194" s="18" t="n"/>
      <c r="B194" s="19" t="n"/>
      <c r="C194" s="19" t="n"/>
      <c r="D194" s="10">
        <f>IF(OR(B194="",C194=""),"",IF(MOD(C194-B194,1)=0,24,MOD(C194-B194,1)*24))</f>
        <v/>
      </c>
      <c r="E194" s="16" t="n"/>
      <c r="F194" s="9">
        <f>IF(E194="","",IFERROR(INDEX(Fontes!$B$5:$B$54,MATCH(E194,Fontes!$A$5:$A$54,0)),"fonte não cadastrada"))</f>
        <v/>
      </c>
      <c r="G194" s="17" t="n"/>
      <c r="H194" s="20">
        <f>IF(OR(A194="",E194=""),"",IFERROR(IF(INDEX(Fontes!$C$5:$C$54,MATCH(E194,Fontes!$A$5:$A$54,0))="Dias corridos",A194+INDEX(Fontes!$D$5:$D$54,MATCH(E194,Fontes!$A$5:$A$54,0)),DATE(YEAR(A194),MONTH(A194)+INDEX(Fontes!$F$5:$F$54,MATCH(E194,Fontes!$A$5:$A$54,0)),MIN(INDEX(Fontes!$E$5:$E$54,MATCH(E194,Fontes!$A$5:$A$54,0)),DAY(EOMONTH(DATE(YEAR(A194),MONTH(A194)+INDEX(Fontes!$F$5:$F$54,MATCH(E194,Fontes!$A$5:$A$54,0)),1),0))))),""))</f>
        <v/>
      </c>
      <c r="I194" s="18" t="n"/>
      <c r="J194" s="17" t="n"/>
      <c r="K194" s="9">
        <f>IF(A194="","",IF(I194&lt;&gt;"",IF(AND(J194&lt;&gt;"",J194&lt;G194),"Pago parcial","Pago"),IF(H194="","Sem previsão",IF(TODAY()&gt;H194,"Atrasado","A receber"))))</f>
        <v/>
      </c>
      <c r="L194" s="10">
        <f>IF(K194="Atrasado",TODAY()-H194,"")</f>
        <v/>
      </c>
      <c r="M194" s="16" t="n"/>
      <c r="N194" s="21">
        <f>IF(A194="",0,IF(K194="Pago",IF(J194="",G194,J194),IF(K194="Pago parcial",J194,0)))</f>
        <v/>
      </c>
      <c r="O194" s="21">
        <f>IF(A194="",0,IF(K194="Pago",0,G194-N194))</f>
        <v/>
      </c>
      <c r="P194" s="22">
        <f>IF(AND(I194&lt;&gt;"",H194&lt;&gt;""),I194-H194,"")</f>
        <v/>
      </c>
    </row>
    <row r="195">
      <c r="A195" s="18" t="n"/>
      <c r="B195" s="19" t="n"/>
      <c r="C195" s="19" t="n"/>
      <c r="D195" s="10">
        <f>IF(OR(B195="",C195=""),"",IF(MOD(C195-B195,1)=0,24,MOD(C195-B195,1)*24))</f>
        <v/>
      </c>
      <c r="E195" s="16" t="n"/>
      <c r="F195" s="9">
        <f>IF(E195="","",IFERROR(INDEX(Fontes!$B$5:$B$54,MATCH(E195,Fontes!$A$5:$A$54,0)),"fonte não cadastrada"))</f>
        <v/>
      </c>
      <c r="G195" s="17" t="n"/>
      <c r="H195" s="20">
        <f>IF(OR(A195="",E195=""),"",IFERROR(IF(INDEX(Fontes!$C$5:$C$54,MATCH(E195,Fontes!$A$5:$A$54,0))="Dias corridos",A195+INDEX(Fontes!$D$5:$D$54,MATCH(E195,Fontes!$A$5:$A$54,0)),DATE(YEAR(A195),MONTH(A195)+INDEX(Fontes!$F$5:$F$54,MATCH(E195,Fontes!$A$5:$A$54,0)),MIN(INDEX(Fontes!$E$5:$E$54,MATCH(E195,Fontes!$A$5:$A$54,0)),DAY(EOMONTH(DATE(YEAR(A195),MONTH(A195)+INDEX(Fontes!$F$5:$F$54,MATCH(E195,Fontes!$A$5:$A$54,0)),1),0))))),""))</f>
        <v/>
      </c>
      <c r="I195" s="18" t="n"/>
      <c r="J195" s="17" t="n"/>
      <c r="K195" s="9">
        <f>IF(A195="","",IF(I195&lt;&gt;"",IF(AND(J195&lt;&gt;"",J195&lt;G195),"Pago parcial","Pago"),IF(H195="","Sem previsão",IF(TODAY()&gt;H195,"Atrasado","A receber"))))</f>
        <v/>
      </c>
      <c r="L195" s="10">
        <f>IF(K195="Atrasado",TODAY()-H195,"")</f>
        <v/>
      </c>
      <c r="M195" s="16" t="n"/>
      <c r="N195" s="21">
        <f>IF(A195="",0,IF(K195="Pago",IF(J195="",G195,J195),IF(K195="Pago parcial",J195,0)))</f>
        <v/>
      </c>
      <c r="O195" s="21">
        <f>IF(A195="",0,IF(K195="Pago",0,G195-N195))</f>
        <v/>
      </c>
      <c r="P195" s="22">
        <f>IF(AND(I195&lt;&gt;"",H195&lt;&gt;""),I195-H195,"")</f>
        <v/>
      </c>
    </row>
    <row r="196">
      <c r="A196" s="18" t="n"/>
      <c r="B196" s="19" t="n"/>
      <c r="C196" s="19" t="n"/>
      <c r="D196" s="10">
        <f>IF(OR(B196="",C196=""),"",IF(MOD(C196-B196,1)=0,24,MOD(C196-B196,1)*24))</f>
        <v/>
      </c>
      <c r="E196" s="16" t="n"/>
      <c r="F196" s="9">
        <f>IF(E196="","",IFERROR(INDEX(Fontes!$B$5:$B$54,MATCH(E196,Fontes!$A$5:$A$54,0)),"fonte não cadastrada"))</f>
        <v/>
      </c>
      <c r="G196" s="17" t="n"/>
      <c r="H196" s="20">
        <f>IF(OR(A196="",E196=""),"",IFERROR(IF(INDEX(Fontes!$C$5:$C$54,MATCH(E196,Fontes!$A$5:$A$54,0))="Dias corridos",A196+INDEX(Fontes!$D$5:$D$54,MATCH(E196,Fontes!$A$5:$A$54,0)),DATE(YEAR(A196),MONTH(A196)+INDEX(Fontes!$F$5:$F$54,MATCH(E196,Fontes!$A$5:$A$54,0)),MIN(INDEX(Fontes!$E$5:$E$54,MATCH(E196,Fontes!$A$5:$A$54,0)),DAY(EOMONTH(DATE(YEAR(A196),MONTH(A196)+INDEX(Fontes!$F$5:$F$54,MATCH(E196,Fontes!$A$5:$A$54,0)),1),0))))),""))</f>
        <v/>
      </c>
      <c r="I196" s="18" t="n"/>
      <c r="J196" s="17" t="n"/>
      <c r="K196" s="9">
        <f>IF(A196="","",IF(I196&lt;&gt;"",IF(AND(J196&lt;&gt;"",J196&lt;G196),"Pago parcial","Pago"),IF(H196="","Sem previsão",IF(TODAY()&gt;H196,"Atrasado","A receber"))))</f>
        <v/>
      </c>
      <c r="L196" s="10">
        <f>IF(K196="Atrasado",TODAY()-H196,"")</f>
        <v/>
      </c>
      <c r="M196" s="16" t="n"/>
      <c r="N196" s="21">
        <f>IF(A196="",0,IF(K196="Pago",IF(J196="",G196,J196),IF(K196="Pago parcial",J196,0)))</f>
        <v/>
      </c>
      <c r="O196" s="21">
        <f>IF(A196="",0,IF(K196="Pago",0,G196-N196))</f>
        <v/>
      </c>
      <c r="P196" s="22">
        <f>IF(AND(I196&lt;&gt;"",H196&lt;&gt;""),I196-H196,"")</f>
        <v/>
      </c>
    </row>
    <row r="197">
      <c r="A197" s="18" t="n"/>
      <c r="B197" s="19" t="n"/>
      <c r="C197" s="19" t="n"/>
      <c r="D197" s="10">
        <f>IF(OR(B197="",C197=""),"",IF(MOD(C197-B197,1)=0,24,MOD(C197-B197,1)*24))</f>
        <v/>
      </c>
      <c r="E197" s="16" t="n"/>
      <c r="F197" s="9">
        <f>IF(E197="","",IFERROR(INDEX(Fontes!$B$5:$B$54,MATCH(E197,Fontes!$A$5:$A$54,0)),"fonte não cadastrada"))</f>
        <v/>
      </c>
      <c r="G197" s="17" t="n"/>
      <c r="H197" s="20">
        <f>IF(OR(A197="",E197=""),"",IFERROR(IF(INDEX(Fontes!$C$5:$C$54,MATCH(E197,Fontes!$A$5:$A$54,0))="Dias corridos",A197+INDEX(Fontes!$D$5:$D$54,MATCH(E197,Fontes!$A$5:$A$54,0)),DATE(YEAR(A197),MONTH(A197)+INDEX(Fontes!$F$5:$F$54,MATCH(E197,Fontes!$A$5:$A$54,0)),MIN(INDEX(Fontes!$E$5:$E$54,MATCH(E197,Fontes!$A$5:$A$54,0)),DAY(EOMONTH(DATE(YEAR(A197),MONTH(A197)+INDEX(Fontes!$F$5:$F$54,MATCH(E197,Fontes!$A$5:$A$54,0)),1),0))))),""))</f>
        <v/>
      </c>
      <c r="I197" s="18" t="n"/>
      <c r="J197" s="17" t="n"/>
      <c r="K197" s="9">
        <f>IF(A197="","",IF(I197&lt;&gt;"",IF(AND(J197&lt;&gt;"",J197&lt;G197),"Pago parcial","Pago"),IF(H197="","Sem previsão",IF(TODAY()&gt;H197,"Atrasado","A receber"))))</f>
        <v/>
      </c>
      <c r="L197" s="10">
        <f>IF(K197="Atrasado",TODAY()-H197,"")</f>
        <v/>
      </c>
      <c r="M197" s="16" t="n"/>
      <c r="N197" s="21">
        <f>IF(A197="",0,IF(K197="Pago",IF(J197="",G197,J197),IF(K197="Pago parcial",J197,0)))</f>
        <v/>
      </c>
      <c r="O197" s="21">
        <f>IF(A197="",0,IF(K197="Pago",0,G197-N197))</f>
        <v/>
      </c>
      <c r="P197" s="22">
        <f>IF(AND(I197&lt;&gt;"",H197&lt;&gt;""),I197-H197,"")</f>
        <v/>
      </c>
    </row>
    <row r="198">
      <c r="A198" s="18" t="n"/>
      <c r="B198" s="19" t="n"/>
      <c r="C198" s="19" t="n"/>
      <c r="D198" s="10">
        <f>IF(OR(B198="",C198=""),"",IF(MOD(C198-B198,1)=0,24,MOD(C198-B198,1)*24))</f>
        <v/>
      </c>
      <c r="E198" s="16" t="n"/>
      <c r="F198" s="9">
        <f>IF(E198="","",IFERROR(INDEX(Fontes!$B$5:$B$54,MATCH(E198,Fontes!$A$5:$A$54,0)),"fonte não cadastrada"))</f>
        <v/>
      </c>
      <c r="G198" s="17" t="n"/>
      <c r="H198" s="20">
        <f>IF(OR(A198="",E198=""),"",IFERROR(IF(INDEX(Fontes!$C$5:$C$54,MATCH(E198,Fontes!$A$5:$A$54,0))="Dias corridos",A198+INDEX(Fontes!$D$5:$D$54,MATCH(E198,Fontes!$A$5:$A$54,0)),DATE(YEAR(A198),MONTH(A198)+INDEX(Fontes!$F$5:$F$54,MATCH(E198,Fontes!$A$5:$A$54,0)),MIN(INDEX(Fontes!$E$5:$E$54,MATCH(E198,Fontes!$A$5:$A$54,0)),DAY(EOMONTH(DATE(YEAR(A198),MONTH(A198)+INDEX(Fontes!$F$5:$F$54,MATCH(E198,Fontes!$A$5:$A$54,0)),1),0))))),""))</f>
        <v/>
      </c>
      <c r="I198" s="18" t="n"/>
      <c r="J198" s="17" t="n"/>
      <c r="K198" s="9">
        <f>IF(A198="","",IF(I198&lt;&gt;"",IF(AND(J198&lt;&gt;"",J198&lt;G198),"Pago parcial","Pago"),IF(H198="","Sem previsão",IF(TODAY()&gt;H198,"Atrasado","A receber"))))</f>
        <v/>
      </c>
      <c r="L198" s="10">
        <f>IF(K198="Atrasado",TODAY()-H198,"")</f>
        <v/>
      </c>
      <c r="M198" s="16" t="n"/>
      <c r="N198" s="21">
        <f>IF(A198="",0,IF(K198="Pago",IF(J198="",G198,J198),IF(K198="Pago parcial",J198,0)))</f>
        <v/>
      </c>
      <c r="O198" s="21">
        <f>IF(A198="",0,IF(K198="Pago",0,G198-N198))</f>
        <v/>
      </c>
      <c r="P198" s="22">
        <f>IF(AND(I198&lt;&gt;"",H198&lt;&gt;""),I198-H198,"")</f>
        <v/>
      </c>
    </row>
    <row r="199">
      <c r="A199" s="18" t="n"/>
      <c r="B199" s="19" t="n"/>
      <c r="C199" s="19" t="n"/>
      <c r="D199" s="10">
        <f>IF(OR(B199="",C199=""),"",IF(MOD(C199-B199,1)=0,24,MOD(C199-B199,1)*24))</f>
        <v/>
      </c>
      <c r="E199" s="16" t="n"/>
      <c r="F199" s="9">
        <f>IF(E199="","",IFERROR(INDEX(Fontes!$B$5:$B$54,MATCH(E199,Fontes!$A$5:$A$54,0)),"fonte não cadastrada"))</f>
        <v/>
      </c>
      <c r="G199" s="17" t="n"/>
      <c r="H199" s="20">
        <f>IF(OR(A199="",E199=""),"",IFERROR(IF(INDEX(Fontes!$C$5:$C$54,MATCH(E199,Fontes!$A$5:$A$54,0))="Dias corridos",A199+INDEX(Fontes!$D$5:$D$54,MATCH(E199,Fontes!$A$5:$A$54,0)),DATE(YEAR(A199),MONTH(A199)+INDEX(Fontes!$F$5:$F$54,MATCH(E199,Fontes!$A$5:$A$54,0)),MIN(INDEX(Fontes!$E$5:$E$54,MATCH(E199,Fontes!$A$5:$A$54,0)),DAY(EOMONTH(DATE(YEAR(A199),MONTH(A199)+INDEX(Fontes!$F$5:$F$54,MATCH(E199,Fontes!$A$5:$A$54,0)),1),0))))),""))</f>
        <v/>
      </c>
      <c r="I199" s="18" t="n"/>
      <c r="J199" s="17" t="n"/>
      <c r="K199" s="9">
        <f>IF(A199="","",IF(I199&lt;&gt;"",IF(AND(J199&lt;&gt;"",J199&lt;G199),"Pago parcial","Pago"),IF(H199="","Sem previsão",IF(TODAY()&gt;H199,"Atrasado","A receber"))))</f>
        <v/>
      </c>
      <c r="L199" s="10">
        <f>IF(K199="Atrasado",TODAY()-H199,"")</f>
        <v/>
      </c>
      <c r="M199" s="16" t="n"/>
      <c r="N199" s="21">
        <f>IF(A199="",0,IF(K199="Pago",IF(J199="",G199,J199),IF(K199="Pago parcial",J199,0)))</f>
        <v/>
      </c>
      <c r="O199" s="21">
        <f>IF(A199="",0,IF(K199="Pago",0,G199-N199))</f>
        <v/>
      </c>
      <c r="P199" s="22">
        <f>IF(AND(I199&lt;&gt;"",H199&lt;&gt;""),I199-H199,"")</f>
        <v/>
      </c>
    </row>
    <row r="200">
      <c r="A200" s="18" t="n"/>
      <c r="B200" s="19" t="n"/>
      <c r="C200" s="19" t="n"/>
      <c r="D200" s="10">
        <f>IF(OR(B200="",C200=""),"",IF(MOD(C200-B200,1)=0,24,MOD(C200-B200,1)*24))</f>
        <v/>
      </c>
      <c r="E200" s="16" t="n"/>
      <c r="F200" s="9">
        <f>IF(E200="","",IFERROR(INDEX(Fontes!$B$5:$B$54,MATCH(E200,Fontes!$A$5:$A$54,0)),"fonte não cadastrada"))</f>
        <v/>
      </c>
      <c r="G200" s="17" t="n"/>
      <c r="H200" s="20">
        <f>IF(OR(A200="",E200=""),"",IFERROR(IF(INDEX(Fontes!$C$5:$C$54,MATCH(E200,Fontes!$A$5:$A$54,0))="Dias corridos",A200+INDEX(Fontes!$D$5:$D$54,MATCH(E200,Fontes!$A$5:$A$54,0)),DATE(YEAR(A200),MONTH(A200)+INDEX(Fontes!$F$5:$F$54,MATCH(E200,Fontes!$A$5:$A$54,0)),MIN(INDEX(Fontes!$E$5:$E$54,MATCH(E200,Fontes!$A$5:$A$54,0)),DAY(EOMONTH(DATE(YEAR(A200),MONTH(A200)+INDEX(Fontes!$F$5:$F$54,MATCH(E200,Fontes!$A$5:$A$54,0)),1),0))))),""))</f>
        <v/>
      </c>
      <c r="I200" s="18" t="n"/>
      <c r="J200" s="17" t="n"/>
      <c r="K200" s="9">
        <f>IF(A200="","",IF(I200&lt;&gt;"",IF(AND(J200&lt;&gt;"",J200&lt;G200),"Pago parcial","Pago"),IF(H200="","Sem previsão",IF(TODAY()&gt;H200,"Atrasado","A receber"))))</f>
        <v/>
      </c>
      <c r="L200" s="10">
        <f>IF(K200="Atrasado",TODAY()-H200,"")</f>
        <v/>
      </c>
      <c r="M200" s="16" t="n"/>
      <c r="N200" s="21">
        <f>IF(A200="",0,IF(K200="Pago",IF(J200="",G200,J200),IF(K200="Pago parcial",J200,0)))</f>
        <v/>
      </c>
      <c r="O200" s="21">
        <f>IF(A200="",0,IF(K200="Pago",0,G200-N200))</f>
        <v/>
      </c>
      <c r="P200" s="22">
        <f>IF(AND(I200&lt;&gt;"",H200&lt;&gt;""),I200-H200,"")</f>
        <v/>
      </c>
    </row>
    <row r="201">
      <c r="A201" s="18" t="n"/>
      <c r="B201" s="19" t="n"/>
      <c r="C201" s="19" t="n"/>
      <c r="D201" s="10">
        <f>IF(OR(B201="",C201=""),"",IF(MOD(C201-B201,1)=0,24,MOD(C201-B201,1)*24))</f>
        <v/>
      </c>
      <c r="E201" s="16" t="n"/>
      <c r="F201" s="9">
        <f>IF(E201="","",IFERROR(INDEX(Fontes!$B$5:$B$54,MATCH(E201,Fontes!$A$5:$A$54,0)),"fonte não cadastrada"))</f>
        <v/>
      </c>
      <c r="G201" s="17" t="n"/>
      <c r="H201" s="20">
        <f>IF(OR(A201="",E201=""),"",IFERROR(IF(INDEX(Fontes!$C$5:$C$54,MATCH(E201,Fontes!$A$5:$A$54,0))="Dias corridos",A201+INDEX(Fontes!$D$5:$D$54,MATCH(E201,Fontes!$A$5:$A$54,0)),DATE(YEAR(A201),MONTH(A201)+INDEX(Fontes!$F$5:$F$54,MATCH(E201,Fontes!$A$5:$A$54,0)),MIN(INDEX(Fontes!$E$5:$E$54,MATCH(E201,Fontes!$A$5:$A$54,0)),DAY(EOMONTH(DATE(YEAR(A201),MONTH(A201)+INDEX(Fontes!$F$5:$F$54,MATCH(E201,Fontes!$A$5:$A$54,0)),1),0))))),""))</f>
        <v/>
      </c>
      <c r="I201" s="18" t="n"/>
      <c r="J201" s="17" t="n"/>
      <c r="K201" s="9">
        <f>IF(A201="","",IF(I201&lt;&gt;"",IF(AND(J201&lt;&gt;"",J201&lt;G201),"Pago parcial","Pago"),IF(H201="","Sem previsão",IF(TODAY()&gt;H201,"Atrasado","A receber"))))</f>
        <v/>
      </c>
      <c r="L201" s="10">
        <f>IF(K201="Atrasado",TODAY()-H201,"")</f>
        <v/>
      </c>
      <c r="M201" s="16" t="n"/>
      <c r="N201" s="21">
        <f>IF(A201="",0,IF(K201="Pago",IF(J201="",G201,J201),IF(K201="Pago parcial",J201,0)))</f>
        <v/>
      </c>
      <c r="O201" s="21">
        <f>IF(A201="",0,IF(K201="Pago",0,G201-N201))</f>
        <v/>
      </c>
      <c r="P201" s="22">
        <f>IF(AND(I201&lt;&gt;"",H201&lt;&gt;""),I201-H201,"")</f>
        <v/>
      </c>
    </row>
    <row r="202">
      <c r="A202" s="18" t="n"/>
      <c r="B202" s="19" t="n"/>
      <c r="C202" s="19" t="n"/>
      <c r="D202" s="10">
        <f>IF(OR(B202="",C202=""),"",IF(MOD(C202-B202,1)=0,24,MOD(C202-B202,1)*24))</f>
        <v/>
      </c>
      <c r="E202" s="16" t="n"/>
      <c r="F202" s="9">
        <f>IF(E202="","",IFERROR(INDEX(Fontes!$B$5:$B$54,MATCH(E202,Fontes!$A$5:$A$54,0)),"fonte não cadastrada"))</f>
        <v/>
      </c>
      <c r="G202" s="17" t="n"/>
      <c r="H202" s="20">
        <f>IF(OR(A202="",E202=""),"",IFERROR(IF(INDEX(Fontes!$C$5:$C$54,MATCH(E202,Fontes!$A$5:$A$54,0))="Dias corridos",A202+INDEX(Fontes!$D$5:$D$54,MATCH(E202,Fontes!$A$5:$A$54,0)),DATE(YEAR(A202),MONTH(A202)+INDEX(Fontes!$F$5:$F$54,MATCH(E202,Fontes!$A$5:$A$54,0)),MIN(INDEX(Fontes!$E$5:$E$54,MATCH(E202,Fontes!$A$5:$A$54,0)),DAY(EOMONTH(DATE(YEAR(A202),MONTH(A202)+INDEX(Fontes!$F$5:$F$54,MATCH(E202,Fontes!$A$5:$A$54,0)),1),0))))),""))</f>
        <v/>
      </c>
      <c r="I202" s="18" t="n"/>
      <c r="J202" s="17" t="n"/>
      <c r="K202" s="9">
        <f>IF(A202="","",IF(I202&lt;&gt;"",IF(AND(J202&lt;&gt;"",J202&lt;G202),"Pago parcial","Pago"),IF(H202="","Sem previsão",IF(TODAY()&gt;H202,"Atrasado","A receber"))))</f>
        <v/>
      </c>
      <c r="L202" s="10">
        <f>IF(K202="Atrasado",TODAY()-H202,"")</f>
        <v/>
      </c>
      <c r="M202" s="16" t="n"/>
      <c r="N202" s="21">
        <f>IF(A202="",0,IF(K202="Pago",IF(J202="",G202,J202),IF(K202="Pago parcial",J202,0)))</f>
        <v/>
      </c>
      <c r="O202" s="21">
        <f>IF(A202="",0,IF(K202="Pago",0,G202-N202))</f>
        <v/>
      </c>
      <c r="P202" s="22">
        <f>IF(AND(I202&lt;&gt;"",H202&lt;&gt;""),I202-H202,"")</f>
        <v/>
      </c>
    </row>
    <row r="203">
      <c r="A203" s="18" t="n"/>
      <c r="B203" s="19" t="n"/>
      <c r="C203" s="19" t="n"/>
      <c r="D203" s="10">
        <f>IF(OR(B203="",C203=""),"",IF(MOD(C203-B203,1)=0,24,MOD(C203-B203,1)*24))</f>
        <v/>
      </c>
      <c r="E203" s="16" t="n"/>
      <c r="F203" s="9">
        <f>IF(E203="","",IFERROR(INDEX(Fontes!$B$5:$B$54,MATCH(E203,Fontes!$A$5:$A$54,0)),"fonte não cadastrada"))</f>
        <v/>
      </c>
      <c r="G203" s="17" t="n"/>
      <c r="H203" s="20">
        <f>IF(OR(A203="",E203=""),"",IFERROR(IF(INDEX(Fontes!$C$5:$C$54,MATCH(E203,Fontes!$A$5:$A$54,0))="Dias corridos",A203+INDEX(Fontes!$D$5:$D$54,MATCH(E203,Fontes!$A$5:$A$54,0)),DATE(YEAR(A203),MONTH(A203)+INDEX(Fontes!$F$5:$F$54,MATCH(E203,Fontes!$A$5:$A$54,0)),MIN(INDEX(Fontes!$E$5:$E$54,MATCH(E203,Fontes!$A$5:$A$54,0)),DAY(EOMONTH(DATE(YEAR(A203),MONTH(A203)+INDEX(Fontes!$F$5:$F$54,MATCH(E203,Fontes!$A$5:$A$54,0)),1),0))))),""))</f>
        <v/>
      </c>
      <c r="I203" s="18" t="n"/>
      <c r="J203" s="17" t="n"/>
      <c r="K203" s="9">
        <f>IF(A203="","",IF(I203&lt;&gt;"",IF(AND(J203&lt;&gt;"",J203&lt;G203),"Pago parcial","Pago"),IF(H203="","Sem previsão",IF(TODAY()&gt;H203,"Atrasado","A receber"))))</f>
        <v/>
      </c>
      <c r="L203" s="10">
        <f>IF(K203="Atrasado",TODAY()-H203,"")</f>
        <v/>
      </c>
      <c r="M203" s="16" t="n"/>
      <c r="N203" s="21">
        <f>IF(A203="",0,IF(K203="Pago",IF(J203="",G203,J203),IF(K203="Pago parcial",J203,0)))</f>
        <v/>
      </c>
      <c r="O203" s="21">
        <f>IF(A203="",0,IF(K203="Pago",0,G203-N203))</f>
        <v/>
      </c>
      <c r="P203" s="22">
        <f>IF(AND(I203&lt;&gt;"",H203&lt;&gt;""),I203-H203,"")</f>
        <v/>
      </c>
    </row>
    <row r="204">
      <c r="A204" s="18" t="n"/>
      <c r="B204" s="19" t="n"/>
      <c r="C204" s="19" t="n"/>
      <c r="D204" s="10">
        <f>IF(OR(B204="",C204=""),"",IF(MOD(C204-B204,1)=0,24,MOD(C204-B204,1)*24))</f>
        <v/>
      </c>
      <c r="E204" s="16" t="n"/>
      <c r="F204" s="9">
        <f>IF(E204="","",IFERROR(INDEX(Fontes!$B$5:$B$54,MATCH(E204,Fontes!$A$5:$A$54,0)),"fonte não cadastrada"))</f>
        <v/>
      </c>
      <c r="G204" s="17" t="n"/>
      <c r="H204" s="20">
        <f>IF(OR(A204="",E204=""),"",IFERROR(IF(INDEX(Fontes!$C$5:$C$54,MATCH(E204,Fontes!$A$5:$A$54,0))="Dias corridos",A204+INDEX(Fontes!$D$5:$D$54,MATCH(E204,Fontes!$A$5:$A$54,0)),DATE(YEAR(A204),MONTH(A204)+INDEX(Fontes!$F$5:$F$54,MATCH(E204,Fontes!$A$5:$A$54,0)),MIN(INDEX(Fontes!$E$5:$E$54,MATCH(E204,Fontes!$A$5:$A$54,0)),DAY(EOMONTH(DATE(YEAR(A204),MONTH(A204)+INDEX(Fontes!$F$5:$F$54,MATCH(E204,Fontes!$A$5:$A$54,0)),1),0))))),""))</f>
        <v/>
      </c>
      <c r="I204" s="18" t="n"/>
      <c r="J204" s="17" t="n"/>
      <c r="K204" s="9">
        <f>IF(A204="","",IF(I204&lt;&gt;"",IF(AND(J204&lt;&gt;"",J204&lt;G204),"Pago parcial","Pago"),IF(H204="","Sem previsão",IF(TODAY()&gt;H204,"Atrasado","A receber"))))</f>
        <v/>
      </c>
      <c r="L204" s="10">
        <f>IF(K204="Atrasado",TODAY()-H204,"")</f>
        <v/>
      </c>
      <c r="M204" s="16" t="n"/>
      <c r="N204" s="21">
        <f>IF(A204="",0,IF(K204="Pago",IF(J204="",G204,J204),IF(K204="Pago parcial",J204,0)))</f>
        <v/>
      </c>
      <c r="O204" s="21">
        <f>IF(A204="",0,IF(K204="Pago",0,G204-N204))</f>
        <v/>
      </c>
      <c r="P204" s="22">
        <f>IF(AND(I204&lt;&gt;"",H204&lt;&gt;""),I204-H204,"")</f>
        <v/>
      </c>
    </row>
    <row r="205">
      <c r="A205" s="18" t="n"/>
      <c r="B205" s="19" t="n"/>
      <c r="C205" s="19" t="n"/>
      <c r="D205" s="10">
        <f>IF(OR(B205="",C205=""),"",IF(MOD(C205-B205,1)=0,24,MOD(C205-B205,1)*24))</f>
        <v/>
      </c>
      <c r="E205" s="16" t="n"/>
      <c r="F205" s="9">
        <f>IF(E205="","",IFERROR(INDEX(Fontes!$B$5:$B$54,MATCH(E205,Fontes!$A$5:$A$54,0)),"fonte não cadastrada"))</f>
        <v/>
      </c>
      <c r="G205" s="17" t="n"/>
      <c r="H205" s="20">
        <f>IF(OR(A205="",E205=""),"",IFERROR(IF(INDEX(Fontes!$C$5:$C$54,MATCH(E205,Fontes!$A$5:$A$54,0))="Dias corridos",A205+INDEX(Fontes!$D$5:$D$54,MATCH(E205,Fontes!$A$5:$A$54,0)),DATE(YEAR(A205),MONTH(A205)+INDEX(Fontes!$F$5:$F$54,MATCH(E205,Fontes!$A$5:$A$54,0)),MIN(INDEX(Fontes!$E$5:$E$54,MATCH(E205,Fontes!$A$5:$A$54,0)),DAY(EOMONTH(DATE(YEAR(A205),MONTH(A205)+INDEX(Fontes!$F$5:$F$54,MATCH(E205,Fontes!$A$5:$A$54,0)),1),0))))),""))</f>
        <v/>
      </c>
      <c r="I205" s="18" t="n"/>
      <c r="J205" s="17" t="n"/>
      <c r="K205" s="9">
        <f>IF(A205="","",IF(I205&lt;&gt;"",IF(AND(J205&lt;&gt;"",J205&lt;G205),"Pago parcial","Pago"),IF(H205="","Sem previsão",IF(TODAY()&gt;H205,"Atrasado","A receber"))))</f>
        <v/>
      </c>
      <c r="L205" s="10">
        <f>IF(K205="Atrasado",TODAY()-H205,"")</f>
        <v/>
      </c>
      <c r="M205" s="16" t="n"/>
      <c r="N205" s="21">
        <f>IF(A205="",0,IF(K205="Pago",IF(J205="",G205,J205),IF(K205="Pago parcial",J205,0)))</f>
        <v/>
      </c>
      <c r="O205" s="21">
        <f>IF(A205="",0,IF(K205="Pago",0,G205-N205))</f>
        <v/>
      </c>
      <c r="P205" s="22">
        <f>IF(AND(I205&lt;&gt;"",H205&lt;&gt;""),I205-H205,"")</f>
        <v/>
      </c>
    </row>
    <row r="206">
      <c r="A206" s="18" t="n"/>
      <c r="B206" s="19" t="n"/>
      <c r="C206" s="19" t="n"/>
      <c r="D206" s="10">
        <f>IF(OR(B206="",C206=""),"",IF(MOD(C206-B206,1)=0,24,MOD(C206-B206,1)*24))</f>
        <v/>
      </c>
      <c r="E206" s="16" t="n"/>
      <c r="F206" s="9">
        <f>IF(E206="","",IFERROR(INDEX(Fontes!$B$5:$B$54,MATCH(E206,Fontes!$A$5:$A$54,0)),"fonte não cadastrada"))</f>
        <v/>
      </c>
      <c r="G206" s="17" t="n"/>
      <c r="H206" s="20">
        <f>IF(OR(A206="",E206=""),"",IFERROR(IF(INDEX(Fontes!$C$5:$C$54,MATCH(E206,Fontes!$A$5:$A$54,0))="Dias corridos",A206+INDEX(Fontes!$D$5:$D$54,MATCH(E206,Fontes!$A$5:$A$54,0)),DATE(YEAR(A206),MONTH(A206)+INDEX(Fontes!$F$5:$F$54,MATCH(E206,Fontes!$A$5:$A$54,0)),MIN(INDEX(Fontes!$E$5:$E$54,MATCH(E206,Fontes!$A$5:$A$54,0)),DAY(EOMONTH(DATE(YEAR(A206),MONTH(A206)+INDEX(Fontes!$F$5:$F$54,MATCH(E206,Fontes!$A$5:$A$54,0)),1),0))))),""))</f>
        <v/>
      </c>
      <c r="I206" s="18" t="n"/>
      <c r="J206" s="17" t="n"/>
      <c r="K206" s="9">
        <f>IF(A206="","",IF(I206&lt;&gt;"",IF(AND(J206&lt;&gt;"",J206&lt;G206),"Pago parcial","Pago"),IF(H206="","Sem previsão",IF(TODAY()&gt;H206,"Atrasado","A receber"))))</f>
        <v/>
      </c>
      <c r="L206" s="10">
        <f>IF(K206="Atrasado",TODAY()-H206,"")</f>
        <v/>
      </c>
      <c r="M206" s="16" t="n"/>
      <c r="N206" s="21">
        <f>IF(A206="",0,IF(K206="Pago",IF(J206="",G206,J206),IF(K206="Pago parcial",J206,0)))</f>
        <v/>
      </c>
      <c r="O206" s="21">
        <f>IF(A206="",0,IF(K206="Pago",0,G206-N206))</f>
        <v/>
      </c>
      <c r="P206" s="22">
        <f>IF(AND(I206&lt;&gt;"",H206&lt;&gt;""),I206-H206,"")</f>
        <v/>
      </c>
    </row>
    <row r="207">
      <c r="A207" s="18" t="n"/>
      <c r="B207" s="19" t="n"/>
      <c r="C207" s="19" t="n"/>
      <c r="D207" s="10">
        <f>IF(OR(B207="",C207=""),"",IF(MOD(C207-B207,1)=0,24,MOD(C207-B207,1)*24))</f>
        <v/>
      </c>
      <c r="E207" s="16" t="n"/>
      <c r="F207" s="9">
        <f>IF(E207="","",IFERROR(INDEX(Fontes!$B$5:$B$54,MATCH(E207,Fontes!$A$5:$A$54,0)),"fonte não cadastrada"))</f>
        <v/>
      </c>
      <c r="G207" s="17" t="n"/>
      <c r="H207" s="20">
        <f>IF(OR(A207="",E207=""),"",IFERROR(IF(INDEX(Fontes!$C$5:$C$54,MATCH(E207,Fontes!$A$5:$A$54,0))="Dias corridos",A207+INDEX(Fontes!$D$5:$D$54,MATCH(E207,Fontes!$A$5:$A$54,0)),DATE(YEAR(A207),MONTH(A207)+INDEX(Fontes!$F$5:$F$54,MATCH(E207,Fontes!$A$5:$A$54,0)),MIN(INDEX(Fontes!$E$5:$E$54,MATCH(E207,Fontes!$A$5:$A$54,0)),DAY(EOMONTH(DATE(YEAR(A207),MONTH(A207)+INDEX(Fontes!$F$5:$F$54,MATCH(E207,Fontes!$A$5:$A$54,0)),1),0))))),""))</f>
        <v/>
      </c>
      <c r="I207" s="18" t="n"/>
      <c r="J207" s="17" t="n"/>
      <c r="K207" s="9">
        <f>IF(A207="","",IF(I207&lt;&gt;"",IF(AND(J207&lt;&gt;"",J207&lt;G207),"Pago parcial","Pago"),IF(H207="","Sem previsão",IF(TODAY()&gt;H207,"Atrasado","A receber"))))</f>
        <v/>
      </c>
      <c r="L207" s="10">
        <f>IF(K207="Atrasado",TODAY()-H207,"")</f>
        <v/>
      </c>
      <c r="M207" s="16" t="n"/>
      <c r="N207" s="21">
        <f>IF(A207="",0,IF(K207="Pago",IF(J207="",G207,J207),IF(K207="Pago parcial",J207,0)))</f>
        <v/>
      </c>
      <c r="O207" s="21">
        <f>IF(A207="",0,IF(K207="Pago",0,G207-N207))</f>
        <v/>
      </c>
      <c r="P207" s="22">
        <f>IF(AND(I207&lt;&gt;"",H207&lt;&gt;""),I207-H207,"")</f>
        <v/>
      </c>
    </row>
    <row r="208">
      <c r="A208" s="18" t="n"/>
      <c r="B208" s="19" t="n"/>
      <c r="C208" s="19" t="n"/>
      <c r="D208" s="10">
        <f>IF(OR(B208="",C208=""),"",IF(MOD(C208-B208,1)=0,24,MOD(C208-B208,1)*24))</f>
        <v/>
      </c>
      <c r="E208" s="16" t="n"/>
      <c r="F208" s="9">
        <f>IF(E208="","",IFERROR(INDEX(Fontes!$B$5:$B$54,MATCH(E208,Fontes!$A$5:$A$54,0)),"fonte não cadastrada"))</f>
        <v/>
      </c>
      <c r="G208" s="17" t="n"/>
      <c r="H208" s="20">
        <f>IF(OR(A208="",E208=""),"",IFERROR(IF(INDEX(Fontes!$C$5:$C$54,MATCH(E208,Fontes!$A$5:$A$54,0))="Dias corridos",A208+INDEX(Fontes!$D$5:$D$54,MATCH(E208,Fontes!$A$5:$A$54,0)),DATE(YEAR(A208),MONTH(A208)+INDEX(Fontes!$F$5:$F$54,MATCH(E208,Fontes!$A$5:$A$54,0)),MIN(INDEX(Fontes!$E$5:$E$54,MATCH(E208,Fontes!$A$5:$A$54,0)),DAY(EOMONTH(DATE(YEAR(A208),MONTH(A208)+INDEX(Fontes!$F$5:$F$54,MATCH(E208,Fontes!$A$5:$A$54,0)),1),0))))),""))</f>
        <v/>
      </c>
      <c r="I208" s="18" t="n"/>
      <c r="J208" s="17" t="n"/>
      <c r="K208" s="9">
        <f>IF(A208="","",IF(I208&lt;&gt;"",IF(AND(J208&lt;&gt;"",J208&lt;G208),"Pago parcial","Pago"),IF(H208="","Sem previsão",IF(TODAY()&gt;H208,"Atrasado","A receber"))))</f>
        <v/>
      </c>
      <c r="L208" s="10">
        <f>IF(K208="Atrasado",TODAY()-H208,"")</f>
        <v/>
      </c>
      <c r="M208" s="16" t="n"/>
      <c r="N208" s="21">
        <f>IF(A208="",0,IF(K208="Pago",IF(J208="",G208,J208),IF(K208="Pago parcial",J208,0)))</f>
        <v/>
      </c>
      <c r="O208" s="21">
        <f>IF(A208="",0,IF(K208="Pago",0,G208-N208))</f>
        <v/>
      </c>
      <c r="P208" s="22">
        <f>IF(AND(I208&lt;&gt;"",H208&lt;&gt;""),I208-H208,"")</f>
        <v/>
      </c>
    </row>
    <row r="209">
      <c r="A209" s="18" t="n"/>
      <c r="B209" s="19" t="n"/>
      <c r="C209" s="19" t="n"/>
      <c r="D209" s="10">
        <f>IF(OR(B209="",C209=""),"",IF(MOD(C209-B209,1)=0,24,MOD(C209-B209,1)*24))</f>
        <v/>
      </c>
      <c r="E209" s="16" t="n"/>
      <c r="F209" s="9">
        <f>IF(E209="","",IFERROR(INDEX(Fontes!$B$5:$B$54,MATCH(E209,Fontes!$A$5:$A$54,0)),"fonte não cadastrada"))</f>
        <v/>
      </c>
      <c r="G209" s="17" t="n"/>
      <c r="H209" s="20">
        <f>IF(OR(A209="",E209=""),"",IFERROR(IF(INDEX(Fontes!$C$5:$C$54,MATCH(E209,Fontes!$A$5:$A$54,0))="Dias corridos",A209+INDEX(Fontes!$D$5:$D$54,MATCH(E209,Fontes!$A$5:$A$54,0)),DATE(YEAR(A209),MONTH(A209)+INDEX(Fontes!$F$5:$F$54,MATCH(E209,Fontes!$A$5:$A$54,0)),MIN(INDEX(Fontes!$E$5:$E$54,MATCH(E209,Fontes!$A$5:$A$54,0)),DAY(EOMONTH(DATE(YEAR(A209),MONTH(A209)+INDEX(Fontes!$F$5:$F$54,MATCH(E209,Fontes!$A$5:$A$54,0)),1),0))))),""))</f>
        <v/>
      </c>
      <c r="I209" s="18" t="n"/>
      <c r="J209" s="17" t="n"/>
      <c r="K209" s="9">
        <f>IF(A209="","",IF(I209&lt;&gt;"",IF(AND(J209&lt;&gt;"",J209&lt;G209),"Pago parcial","Pago"),IF(H209="","Sem previsão",IF(TODAY()&gt;H209,"Atrasado","A receber"))))</f>
        <v/>
      </c>
      <c r="L209" s="10">
        <f>IF(K209="Atrasado",TODAY()-H209,"")</f>
        <v/>
      </c>
      <c r="M209" s="16" t="n"/>
      <c r="N209" s="21">
        <f>IF(A209="",0,IF(K209="Pago",IF(J209="",G209,J209),IF(K209="Pago parcial",J209,0)))</f>
        <v/>
      </c>
      <c r="O209" s="21">
        <f>IF(A209="",0,IF(K209="Pago",0,G209-N209))</f>
        <v/>
      </c>
      <c r="P209" s="22">
        <f>IF(AND(I209&lt;&gt;"",H209&lt;&gt;""),I209-H209,"")</f>
        <v/>
      </c>
    </row>
    <row r="210">
      <c r="A210" s="18" t="n"/>
      <c r="B210" s="19" t="n"/>
      <c r="C210" s="19" t="n"/>
      <c r="D210" s="10">
        <f>IF(OR(B210="",C210=""),"",IF(MOD(C210-B210,1)=0,24,MOD(C210-B210,1)*24))</f>
        <v/>
      </c>
      <c r="E210" s="16" t="n"/>
      <c r="F210" s="9">
        <f>IF(E210="","",IFERROR(INDEX(Fontes!$B$5:$B$54,MATCH(E210,Fontes!$A$5:$A$54,0)),"fonte não cadastrada"))</f>
        <v/>
      </c>
      <c r="G210" s="17" t="n"/>
      <c r="H210" s="20">
        <f>IF(OR(A210="",E210=""),"",IFERROR(IF(INDEX(Fontes!$C$5:$C$54,MATCH(E210,Fontes!$A$5:$A$54,0))="Dias corridos",A210+INDEX(Fontes!$D$5:$D$54,MATCH(E210,Fontes!$A$5:$A$54,0)),DATE(YEAR(A210),MONTH(A210)+INDEX(Fontes!$F$5:$F$54,MATCH(E210,Fontes!$A$5:$A$54,0)),MIN(INDEX(Fontes!$E$5:$E$54,MATCH(E210,Fontes!$A$5:$A$54,0)),DAY(EOMONTH(DATE(YEAR(A210),MONTH(A210)+INDEX(Fontes!$F$5:$F$54,MATCH(E210,Fontes!$A$5:$A$54,0)),1),0))))),""))</f>
        <v/>
      </c>
      <c r="I210" s="18" t="n"/>
      <c r="J210" s="17" t="n"/>
      <c r="K210" s="9">
        <f>IF(A210="","",IF(I210&lt;&gt;"",IF(AND(J210&lt;&gt;"",J210&lt;G210),"Pago parcial","Pago"),IF(H210="","Sem previsão",IF(TODAY()&gt;H210,"Atrasado","A receber"))))</f>
        <v/>
      </c>
      <c r="L210" s="10">
        <f>IF(K210="Atrasado",TODAY()-H210,"")</f>
        <v/>
      </c>
      <c r="M210" s="16" t="n"/>
      <c r="N210" s="21">
        <f>IF(A210="",0,IF(K210="Pago",IF(J210="",G210,J210),IF(K210="Pago parcial",J210,0)))</f>
        <v/>
      </c>
      <c r="O210" s="21">
        <f>IF(A210="",0,IF(K210="Pago",0,G210-N210))</f>
        <v/>
      </c>
      <c r="P210" s="22">
        <f>IF(AND(I210&lt;&gt;"",H210&lt;&gt;""),I210-H210,"")</f>
        <v/>
      </c>
    </row>
    <row r="211">
      <c r="A211" s="18" t="n"/>
      <c r="B211" s="19" t="n"/>
      <c r="C211" s="19" t="n"/>
      <c r="D211" s="10">
        <f>IF(OR(B211="",C211=""),"",IF(MOD(C211-B211,1)=0,24,MOD(C211-B211,1)*24))</f>
        <v/>
      </c>
      <c r="E211" s="16" t="n"/>
      <c r="F211" s="9">
        <f>IF(E211="","",IFERROR(INDEX(Fontes!$B$5:$B$54,MATCH(E211,Fontes!$A$5:$A$54,0)),"fonte não cadastrada"))</f>
        <v/>
      </c>
      <c r="G211" s="17" t="n"/>
      <c r="H211" s="20">
        <f>IF(OR(A211="",E211=""),"",IFERROR(IF(INDEX(Fontes!$C$5:$C$54,MATCH(E211,Fontes!$A$5:$A$54,0))="Dias corridos",A211+INDEX(Fontes!$D$5:$D$54,MATCH(E211,Fontes!$A$5:$A$54,0)),DATE(YEAR(A211),MONTH(A211)+INDEX(Fontes!$F$5:$F$54,MATCH(E211,Fontes!$A$5:$A$54,0)),MIN(INDEX(Fontes!$E$5:$E$54,MATCH(E211,Fontes!$A$5:$A$54,0)),DAY(EOMONTH(DATE(YEAR(A211),MONTH(A211)+INDEX(Fontes!$F$5:$F$54,MATCH(E211,Fontes!$A$5:$A$54,0)),1),0))))),""))</f>
        <v/>
      </c>
      <c r="I211" s="18" t="n"/>
      <c r="J211" s="17" t="n"/>
      <c r="K211" s="9">
        <f>IF(A211="","",IF(I211&lt;&gt;"",IF(AND(J211&lt;&gt;"",J211&lt;G211),"Pago parcial","Pago"),IF(H211="","Sem previsão",IF(TODAY()&gt;H211,"Atrasado","A receber"))))</f>
        <v/>
      </c>
      <c r="L211" s="10">
        <f>IF(K211="Atrasado",TODAY()-H211,"")</f>
        <v/>
      </c>
      <c r="M211" s="16" t="n"/>
      <c r="N211" s="21">
        <f>IF(A211="",0,IF(K211="Pago",IF(J211="",G211,J211),IF(K211="Pago parcial",J211,0)))</f>
        <v/>
      </c>
      <c r="O211" s="21">
        <f>IF(A211="",0,IF(K211="Pago",0,G211-N211))</f>
        <v/>
      </c>
      <c r="P211" s="22">
        <f>IF(AND(I211&lt;&gt;"",H211&lt;&gt;""),I211-H211,"")</f>
        <v/>
      </c>
    </row>
    <row r="212">
      <c r="A212" s="18" t="n"/>
      <c r="B212" s="19" t="n"/>
      <c r="C212" s="19" t="n"/>
      <c r="D212" s="10">
        <f>IF(OR(B212="",C212=""),"",IF(MOD(C212-B212,1)=0,24,MOD(C212-B212,1)*24))</f>
        <v/>
      </c>
      <c r="E212" s="16" t="n"/>
      <c r="F212" s="9">
        <f>IF(E212="","",IFERROR(INDEX(Fontes!$B$5:$B$54,MATCH(E212,Fontes!$A$5:$A$54,0)),"fonte não cadastrada"))</f>
        <v/>
      </c>
      <c r="G212" s="17" t="n"/>
      <c r="H212" s="20">
        <f>IF(OR(A212="",E212=""),"",IFERROR(IF(INDEX(Fontes!$C$5:$C$54,MATCH(E212,Fontes!$A$5:$A$54,0))="Dias corridos",A212+INDEX(Fontes!$D$5:$D$54,MATCH(E212,Fontes!$A$5:$A$54,0)),DATE(YEAR(A212),MONTH(A212)+INDEX(Fontes!$F$5:$F$54,MATCH(E212,Fontes!$A$5:$A$54,0)),MIN(INDEX(Fontes!$E$5:$E$54,MATCH(E212,Fontes!$A$5:$A$54,0)),DAY(EOMONTH(DATE(YEAR(A212),MONTH(A212)+INDEX(Fontes!$F$5:$F$54,MATCH(E212,Fontes!$A$5:$A$54,0)),1),0))))),""))</f>
        <v/>
      </c>
      <c r="I212" s="18" t="n"/>
      <c r="J212" s="17" t="n"/>
      <c r="K212" s="9">
        <f>IF(A212="","",IF(I212&lt;&gt;"",IF(AND(J212&lt;&gt;"",J212&lt;G212),"Pago parcial","Pago"),IF(H212="","Sem previsão",IF(TODAY()&gt;H212,"Atrasado","A receber"))))</f>
        <v/>
      </c>
      <c r="L212" s="10">
        <f>IF(K212="Atrasado",TODAY()-H212,"")</f>
        <v/>
      </c>
      <c r="M212" s="16" t="n"/>
      <c r="N212" s="21">
        <f>IF(A212="",0,IF(K212="Pago",IF(J212="",G212,J212),IF(K212="Pago parcial",J212,0)))</f>
        <v/>
      </c>
      <c r="O212" s="21">
        <f>IF(A212="",0,IF(K212="Pago",0,G212-N212))</f>
        <v/>
      </c>
      <c r="P212" s="22">
        <f>IF(AND(I212&lt;&gt;"",H212&lt;&gt;""),I212-H212,"")</f>
        <v/>
      </c>
    </row>
    <row r="213">
      <c r="A213" s="18" t="n"/>
      <c r="B213" s="19" t="n"/>
      <c r="C213" s="19" t="n"/>
      <c r="D213" s="10">
        <f>IF(OR(B213="",C213=""),"",IF(MOD(C213-B213,1)=0,24,MOD(C213-B213,1)*24))</f>
        <v/>
      </c>
      <c r="E213" s="16" t="n"/>
      <c r="F213" s="9">
        <f>IF(E213="","",IFERROR(INDEX(Fontes!$B$5:$B$54,MATCH(E213,Fontes!$A$5:$A$54,0)),"fonte não cadastrada"))</f>
        <v/>
      </c>
      <c r="G213" s="17" t="n"/>
      <c r="H213" s="20">
        <f>IF(OR(A213="",E213=""),"",IFERROR(IF(INDEX(Fontes!$C$5:$C$54,MATCH(E213,Fontes!$A$5:$A$54,0))="Dias corridos",A213+INDEX(Fontes!$D$5:$D$54,MATCH(E213,Fontes!$A$5:$A$54,0)),DATE(YEAR(A213),MONTH(A213)+INDEX(Fontes!$F$5:$F$54,MATCH(E213,Fontes!$A$5:$A$54,0)),MIN(INDEX(Fontes!$E$5:$E$54,MATCH(E213,Fontes!$A$5:$A$54,0)),DAY(EOMONTH(DATE(YEAR(A213),MONTH(A213)+INDEX(Fontes!$F$5:$F$54,MATCH(E213,Fontes!$A$5:$A$54,0)),1),0))))),""))</f>
        <v/>
      </c>
      <c r="I213" s="18" t="n"/>
      <c r="J213" s="17" t="n"/>
      <c r="K213" s="9">
        <f>IF(A213="","",IF(I213&lt;&gt;"",IF(AND(J213&lt;&gt;"",J213&lt;G213),"Pago parcial","Pago"),IF(H213="","Sem previsão",IF(TODAY()&gt;H213,"Atrasado","A receber"))))</f>
        <v/>
      </c>
      <c r="L213" s="10">
        <f>IF(K213="Atrasado",TODAY()-H213,"")</f>
        <v/>
      </c>
      <c r="M213" s="16" t="n"/>
      <c r="N213" s="21">
        <f>IF(A213="",0,IF(K213="Pago",IF(J213="",G213,J213),IF(K213="Pago parcial",J213,0)))</f>
        <v/>
      </c>
      <c r="O213" s="21">
        <f>IF(A213="",0,IF(K213="Pago",0,G213-N213))</f>
        <v/>
      </c>
      <c r="P213" s="22">
        <f>IF(AND(I213&lt;&gt;"",H213&lt;&gt;""),I213-H213,"")</f>
        <v/>
      </c>
    </row>
    <row r="214">
      <c r="A214" s="18" t="n"/>
      <c r="B214" s="19" t="n"/>
      <c r="C214" s="19" t="n"/>
      <c r="D214" s="10">
        <f>IF(OR(B214="",C214=""),"",IF(MOD(C214-B214,1)=0,24,MOD(C214-B214,1)*24))</f>
        <v/>
      </c>
      <c r="E214" s="16" t="n"/>
      <c r="F214" s="9">
        <f>IF(E214="","",IFERROR(INDEX(Fontes!$B$5:$B$54,MATCH(E214,Fontes!$A$5:$A$54,0)),"fonte não cadastrada"))</f>
        <v/>
      </c>
      <c r="G214" s="17" t="n"/>
      <c r="H214" s="20">
        <f>IF(OR(A214="",E214=""),"",IFERROR(IF(INDEX(Fontes!$C$5:$C$54,MATCH(E214,Fontes!$A$5:$A$54,0))="Dias corridos",A214+INDEX(Fontes!$D$5:$D$54,MATCH(E214,Fontes!$A$5:$A$54,0)),DATE(YEAR(A214),MONTH(A214)+INDEX(Fontes!$F$5:$F$54,MATCH(E214,Fontes!$A$5:$A$54,0)),MIN(INDEX(Fontes!$E$5:$E$54,MATCH(E214,Fontes!$A$5:$A$54,0)),DAY(EOMONTH(DATE(YEAR(A214),MONTH(A214)+INDEX(Fontes!$F$5:$F$54,MATCH(E214,Fontes!$A$5:$A$54,0)),1),0))))),""))</f>
        <v/>
      </c>
      <c r="I214" s="18" t="n"/>
      <c r="J214" s="17" t="n"/>
      <c r="K214" s="9">
        <f>IF(A214="","",IF(I214&lt;&gt;"",IF(AND(J214&lt;&gt;"",J214&lt;G214),"Pago parcial","Pago"),IF(H214="","Sem previsão",IF(TODAY()&gt;H214,"Atrasado","A receber"))))</f>
        <v/>
      </c>
      <c r="L214" s="10">
        <f>IF(K214="Atrasado",TODAY()-H214,"")</f>
        <v/>
      </c>
      <c r="M214" s="16" t="n"/>
      <c r="N214" s="21">
        <f>IF(A214="",0,IF(K214="Pago",IF(J214="",G214,J214),IF(K214="Pago parcial",J214,0)))</f>
        <v/>
      </c>
      <c r="O214" s="21">
        <f>IF(A214="",0,IF(K214="Pago",0,G214-N214))</f>
        <v/>
      </c>
      <c r="P214" s="22">
        <f>IF(AND(I214&lt;&gt;"",H214&lt;&gt;""),I214-H214,"")</f>
        <v/>
      </c>
    </row>
    <row r="215">
      <c r="A215" s="18" t="n"/>
      <c r="B215" s="19" t="n"/>
      <c r="C215" s="19" t="n"/>
      <c r="D215" s="10">
        <f>IF(OR(B215="",C215=""),"",IF(MOD(C215-B215,1)=0,24,MOD(C215-B215,1)*24))</f>
        <v/>
      </c>
      <c r="E215" s="16" t="n"/>
      <c r="F215" s="9">
        <f>IF(E215="","",IFERROR(INDEX(Fontes!$B$5:$B$54,MATCH(E215,Fontes!$A$5:$A$54,0)),"fonte não cadastrada"))</f>
        <v/>
      </c>
      <c r="G215" s="17" t="n"/>
      <c r="H215" s="20">
        <f>IF(OR(A215="",E215=""),"",IFERROR(IF(INDEX(Fontes!$C$5:$C$54,MATCH(E215,Fontes!$A$5:$A$54,0))="Dias corridos",A215+INDEX(Fontes!$D$5:$D$54,MATCH(E215,Fontes!$A$5:$A$54,0)),DATE(YEAR(A215),MONTH(A215)+INDEX(Fontes!$F$5:$F$54,MATCH(E215,Fontes!$A$5:$A$54,0)),MIN(INDEX(Fontes!$E$5:$E$54,MATCH(E215,Fontes!$A$5:$A$54,0)),DAY(EOMONTH(DATE(YEAR(A215),MONTH(A215)+INDEX(Fontes!$F$5:$F$54,MATCH(E215,Fontes!$A$5:$A$54,0)),1),0))))),""))</f>
        <v/>
      </c>
      <c r="I215" s="18" t="n"/>
      <c r="J215" s="17" t="n"/>
      <c r="K215" s="9">
        <f>IF(A215="","",IF(I215&lt;&gt;"",IF(AND(J215&lt;&gt;"",J215&lt;G215),"Pago parcial","Pago"),IF(H215="","Sem previsão",IF(TODAY()&gt;H215,"Atrasado","A receber"))))</f>
        <v/>
      </c>
      <c r="L215" s="10">
        <f>IF(K215="Atrasado",TODAY()-H215,"")</f>
        <v/>
      </c>
      <c r="M215" s="16" t="n"/>
      <c r="N215" s="21">
        <f>IF(A215="",0,IF(K215="Pago",IF(J215="",G215,J215),IF(K215="Pago parcial",J215,0)))</f>
        <v/>
      </c>
      <c r="O215" s="21">
        <f>IF(A215="",0,IF(K215="Pago",0,G215-N215))</f>
        <v/>
      </c>
      <c r="P215" s="22">
        <f>IF(AND(I215&lt;&gt;"",H215&lt;&gt;""),I215-H215,"")</f>
        <v/>
      </c>
    </row>
    <row r="216">
      <c r="A216" s="18" t="n"/>
      <c r="B216" s="19" t="n"/>
      <c r="C216" s="19" t="n"/>
      <c r="D216" s="10">
        <f>IF(OR(B216="",C216=""),"",IF(MOD(C216-B216,1)=0,24,MOD(C216-B216,1)*24))</f>
        <v/>
      </c>
      <c r="E216" s="16" t="n"/>
      <c r="F216" s="9">
        <f>IF(E216="","",IFERROR(INDEX(Fontes!$B$5:$B$54,MATCH(E216,Fontes!$A$5:$A$54,0)),"fonte não cadastrada"))</f>
        <v/>
      </c>
      <c r="G216" s="17" t="n"/>
      <c r="H216" s="20">
        <f>IF(OR(A216="",E216=""),"",IFERROR(IF(INDEX(Fontes!$C$5:$C$54,MATCH(E216,Fontes!$A$5:$A$54,0))="Dias corridos",A216+INDEX(Fontes!$D$5:$D$54,MATCH(E216,Fontes!$A$5:$A$54,0)),DATE(YEAR(A216),MONTH(A216)+INDEX(Fontes!$F$5:$F$54,MATCH(E216,Fontes!$A$5:$A$54,0)),MIN(INDEX(Fontes!$E$5:$E$54,MATCH(E216,Fontes!$A$5:$A$54,0)),DAY(EOMONTH(DATE(YEAR(A216),MONTH(A216)+INDEX(Fontes!$F$5:$F$54,MATCH(E216,Fontes!$A$5:$A$54,0)),1),0))))),""))</f>
        <v/>
      </c>
      <c r="I216" s="18" t="n"/>
      <c r="J216" s="17" t="n"/>
      <c r="K216" s="9">
        <f>IF(A216="","",IF(I216&lt;&gt;"",IF(AND(J216&lt;&gt;"",J216&lt;G216),"Pago parcial","Pago"),IF(H216="","Sem previsão",IF(TODAY()&gt;H216,"Atrasado","A receber"))))</f>
        <v/>
      </c>
      <c r="L216" s="10">
        <f>IF(K216="Atrasado",TODAY()-H216,"")</f>
        <v/>
      </c>
      <c r="M216" s="16" t="n"/>
      <c r="N216" s="21">
        <f>IF(A216="",0,IF(K216="Pago",IF(J216="",G216,J216),IF(K216="Pago parcial",J216,0)))</f>
        <v/>
      </c>
      <c r="O216" s="21">
        <f>IF(A216="",0,IF(K216="Pago",0,G216-N216))</f>
        <v/>
      </c>
      <c r="P216" s="22">
        <f>IF(AND(I216&lt;&gt;"",H216&lt;&gt;""),I216-H216,"")</f>
        <v/>
      </c>
    </row>
    <row r="217">
      <c r="A217" s="18" t="n"/>
      <c r="B217" s="19" t="n"/>
      <c r="C217" s="19" t="n"/>
      <c r="D217" s="10">
        <f>IF(OR(B217="",C217=""),"",IF(MOD(C217-B217,1)=0,24,MOD(C217-B217,1)*24))</f>
        <v/>
      </c>
      <c r="E217" s="16" t="n"/>
      <c r="F217" s="9">
        <f>IF(E217="","",IFERROR(INDEX(Fontes!$B$5:$B$54,MATCH(E217,Fontes!$A$5:$A$54,0)),"fonte não cadastrada"))</f>
        <v/>
      </c>
      <c r="G217" s="17" t="n"/>
      <c r="H217" s="20">
        <f>IF(OR(A217="",E217=""),"",IFERROR(IF(INDEX(Fontes!$C$5:$C$54,MATCH(E217,Fontes!$A$5:$A$54,0))="Dias corridos",A217+INDEX(Fontes!$D$5:$D$54,MATCH(E217,Fontes!$A$5:$A$54,0)),DATE(YEAR(A217),MONTH(A217)+INDEX(Fontes!$F$5:$F$54,MATCH(E217,Fontes!$A$5:$A$54,0)),MIN(INDEX(Fontes!$E$5:$E$54,MATCH(E217,Fontes!$A$5:$A$54,0)),DAY(EOMONTH(DATE(YEAR(A217),MONTH(A217)+INDEX(Fontes!$F$5:$F$54,MATCH(E217,Fontes!$A$5:$A$54,0)),1),0))))),""))</f>
        <v/>
      </c>
      <c r="I217" s="18" t="n"/>
      <c r="J217" s="17" t="n"/>
      <c r="K217" s="9">
        <f>IF(A217="","",IF(I217&lt;&gt;"",IF(AND(J217&lt;&gt;"",J217&lt;G217),"Pago parcial","Pago"),IF(H217="","Sem previsão",IF(TODAY()&gt;H217,"Atrasado","A receber"))))</f>
        <v/>
      </c>
      <c r="L217" s="10">
        <f>IF(K217="Atrasado",TODAY()-H217,"")</f>
        <v/>
      </c>
      <c r="M217" s="16" t="n"/>
      <c r="N217" s="21">
        <f>IF(A217="",0,IF(K217="Pago",IF(J217="",G217,J217),IF(K217="Pago parcial",J217,0)))</f>
        <v/>
      </c>
      <c r="O217" s="21">
        <f>IF(A217="",0,IF(K217="Pago",0,G217-N217))</f>
        <v/>
      </c>
      <c r="P217" s="22">
        <f>IF(AND(I217&lt;&gt;"",H217&lt;&gt;""),I217-H217,"")</f>
        <v/>
      </c>
    </row>
    <row r="218">
      <c r="A218" s="18" t="n"/>
      <c r="B218" s="19" t="n"/>
      <c r="C218" s="19" t="n"/>
      <c r="D218" s="10">
        <f>IF(OR(B218="",C218=""),"",IF(MOD(C218-B218,1)=0,24,MOD(C218-B218,1)*24))</f>
        <v/>
      </c>
      <c r="E218" s="16" t="n"/>
      <c r="F218" s="9">
        <f>IF(E218="","",IFERROR(INDEX(Fontes!$B$5:$B$54,MATCH(E218,Fontes!$A$5:$A$54,0)),"fonte não cadastrada"))</f>
        <v/>
      </c>
      <c r="G218" s="17" t="n"/>
      <c r="H218" s="20">
        <f>IF(OR(A218="",E218=""),"",IFERROR(IF(INDEX(Fontes!$C$5:$C$54,MATCH(E218,Fontes!$A$5:$A$54,0))="Dias corridos",A218+INDEX(Fontes!$D$5:$D$54,MATCH(E218,Fontes!$A$5:$A$54,0)),DATE(YEAR(A218),MONTH(A218)+INDEX(Fontes!$F$5:$F$54,MATCH(E218,Fontes!$A$5:$A$54,0)),MIN(INDEX(Fontes!$E$5:$E$54,MATCH(E218,Fontes!$A$5:$A$54,0)),DAY(EOMONTH(DATE(YEAR(A218),MONTH(A218)+INDEX(Fontes!$F$5:$F$54,MATCH(E218,Fontes!$A$5:$A$54,0)),1),0))))),""))</f>
        <v/>
      </c>
      <c r="I218" s="18" t="n"/>
      <c r="J218" s="17" t="n"/>
      <c r="K218" s="9">
        <f>IF(A218="","",IF(I218&lt;&gt;"",IF(AND(J218&lt;&gt;"",J218&lt;G218),"Pago parcial","Pago"),IF(H218="","Sem previsão",IF(TODAY()&gt;H218,"Atrasado","A receber"))))</f>
        <v/>
      </c>
      <c r="L218" s="10">
        <f>IF(K218="Atrasado",TODAY()-H218,"")</f>
        <v/>
      </c>
      <c r="M218" s="16" t="n"/>
      <c r="N218" s="21">
        <f>IF(A218="",0,IF(K218="Pago",IF(J218="",G218,J218),IF(K218="Pago parcial",J218,0)))</f>
        <v/>
      </c>
      <c r="O218" s="21">
        <f>IF(A218="",0,IF(K218="Pago",0,G218-N218))</f>
        <v/>
      </c>
      <c r="P218" s="22">
        <f>IF(AND(I218&lt;&gt;"",H218&lt;&gt;""),I218-H218,"")</f>
        <v/>
      </c>
    </row>
    <row r="219">
      <c r="A219" s="18" t="n"/>
      <c r="B219" s="19" t="n"/>
      <c r="C219" s="19" t="n"/>
      <c r="D219" s="10">
        <f>IF(OR(B219="",C219=""),"",IF(MOD(C219-B219,1)=0,24,MOD(C219-B219,1)*24))</f>
        <v/>
      </c>
      <c r="E219" s="16" t="n"/>
      <c r="F219" s="9">
        <f>IF(E219="","",IFERROR(INDEX(Fontes!$B$5:$B$54,MATCH(E219,Fontes!$A$5:$A$54,0)),"fonte não cadastrada"))</f>
        <v/>
      </c>
      <c r="G219" s="17" t="n"/>
      <c r="H219" s="20">
        <f>IF(OR(A219="",E219=""),"",IFERROR(IF(INDEX(Fontes!$C$5:$C$54,MATCH(E219,Fontes!$A$5:$A$54,0))="Dias corridos",A219+INDEX(Fontes!$D$5:$D$54,MATCH(E219,Fontes!$A$5:$A$54,0)),DATE(YEAR(A219),MONTH(A219)+INDEX(Fontes!$F$5:$F$54,MATCH(E219,Fontes!$A$5:$A$54,0)),MIN(INDEX(Fontes!$E$5:$E$54,MATCH(E219,Fontes!$A$5:$A$54,0)),DAY(EOMONTH(DATE(YEAR(A219),MONTH(A219)+INDEX(Fontes!$F$5:$F$54,MATCH(E219,Fontes!$A$5:$A$54,0)),1),0))))),""))</f>
        <v/>
      </c>
      <c r="I219" s="18" t="n"/>
      <c r="J219" s="17" t="n"/>
      <c r="K219" s="9">
        <f>IF(A219="","",IF(I219&lt;&gt;"",IF(AND(J219&lt;&gt;"",J219&lt;G219),"Pago parcial","Pago"),IF(H219="","Sem previsão",IF(TODAY()&gt;H219,"Atrasado","A receber"))))</f>
        <v/>
      </c>
      <c r="L219" s="10">
        <f>IF(K219="Atrasado",TODAY()-H219,"")</f>
        <v/>
      </c>
      <c r="M219" s="16" t="n"/>
      <c r="N219" s="21">
        <f>IF(A219="",0,IF(K219="Pago",IF(J219="",G219,J219),IF(K219="Pago parcial",J219,0)))</f>
        <v/>
      </c>
      <c r="O219" s="21">
        <f>IF(A219="",0,IF(K219="Pago",0,G219-N219))</f>
        <v/>
      </c>
      <c r="P219" s="22">
        <f>IF(AND(I219&lt;&gt;"",H219&lt;&gt;""),I219-H219,"")</f>
        <v/>
      </c>
    </row>
    <row r="220">
      <c r="A220" s="18" t="n"/>
      <c r="B220" s="19" t="n"/>
      <c r="C220" s="19" t="n"/>
      <c r="D220" s="10">
        <f>IF(OR(B220="",C220=""),"",IF(MOD(C220-B220,1)=0,24,MOD(C220-B220,1)*24))</f>
        <v/>
      </c>
      <c r="E220" s="16" t="n"/>
      <c r="F220" s="9">
        <f>IF(E220="","",IFERROR(INDEX(Fontes!$B$5:$B$54,MATCH(E220,Fontes!$A$5:$A$54,0)),"fonte não cadastrada"))</f>
        <v/>
      </c>
      <c r="G220" s="17" t="n"/>
      <c r="H220" s="20">
        <f>IF(OR(A220="",E220=""),"",IFERROR(IF(INDEX(Fontes!$C$5:$C$54,MATCH(E220,Fontes!$A$5:$A$54,0))="Dias corridos",A220+INDEX(Fontes!$D$5:$D$54,MATCH(E220,Fontes!$A$5:$A$54,0)),DATE(YEAR(A220),MONTH(A220)+INDEX(Fontes!$F$5:$F$54,MATCH(E220,Fontes!$A$5:$A$54,0)),MIN(INDEX(Fontes!$E$5:$E$54,MATCH(E220,Fontes!$A$5:$A$54,0)),DAY(EOMONTH(DATE(YEAR(A220),MONTH(A220)+INDEX(Fontes!$F$5:$F$54,MATCH(E220,Fontes!$A$5:$A$54,0)),1),0))))),""))</f>
        <v/>
      </c>
      <c r="I220" s="18" t="n"/>
      <c r="J220" s="17" t="n"/>
      <c r="K220" s="9">
        <f>IF(A220="","",IF(I220&lt;&gt;"",IF(AND(J220&lt;&gt;"",J220&lt;G220),"Pago parcial","Pago"),IF(H220="","Sem previsão",IF(TODAY()&gt;H220,"Atrasado","A receber"))))</f>
        <v/>
      </c>
      <c r="L220" s="10">
        <f>IF(K220="Atrasado",TODAY()-H220,"")</f>
        <v/>
      </c>
      <c r="M220" s="16" t="n"/>
      <c r="N220" s="21">
        <f>IF(A220="",0,IF(K220="Pago",IF(J220="",G220,J220),IF(K220="Pago parcial",J220,0)))</f>
        <v/>
      </c>
      <c r="O220" s="21">
        <f>IF(A220="",0,IF(K220="Pago",0,G220-N220))</f>
        <v/>
      </c>
      <c r="P220" s="22">
        <f>IF(AND(I220&lt;&gt;"",H220&lt;&gt;""),I220-H220,"")</f>
        <v/>
      </c>
    </row>
    <row r="221">
      <c r="A221" s="18" t="n"/>
      <c r="B221" s="19" t="n"/>
      <c r="C221" s="19" t="n"/>
      <c r="D221" s="10">
        <f>IF(OR(B221="",C221=""),"",IF(MOD(C221-B221,1)=0,24,MOD(C221-B221,1)*24))</f>
        <v/>
      </c>
      <c r="E221" s="16" t="n"/>
      <c r="F221" s="9">
        <f>IF(E221="","",IFERROR(INDEX(Fontes!$B$5:$B$54,MATCH(E221,Fontes!$A$5:$A$54,0)),"fonte não cadastrada"))</f>
        <v/>
      </c>
      <c r="G221" s="17" t="n"/>
      <c r="H221" s="20">
        <f>IF(OR(A221="",E221=""),"",IFERROR(IF(INDEX(Fontes!$C$5:$C$54,MATCH(E221,Fontes!$A$5:$A$54,0))="Dias corridos",A221+INDEX(Fontes!$D$5:$D$54,MATCH(E221,Fontes!$A$5:$A$54,0)),DATE(YEAR(A221),MONTH(A221)+INDEX(Fontes!$F$5:$F$54,MATCH(E221,Fontes!$A$5:$A$54,0)),MIN(INDEX(Fontes!$E$5:$E$54,MATCH(E221,Fontes!$A$5:$A$54,0)),DAY(EOMONTH(DATE(YEAR(A221),MONTH(A221)+INDEX(Fontes!$F$5:$F$54,MATCH(E221,Fontes!$A$5:$A$54,0)),1),0))))),""))</f>
        <v/>
      </c>
      <c r="I221" s="18" t="n"/>
      <c r="J221" s="17" t="n"/>
      <c r="K221" s="9">
        <f>IF(A221="","",IF(I221&lt;&gt;"",IF(AND(J221&lt;&gt;"",J221&lt;G221),"Pago parcial","Pago"),IF(H221="","Sem previsão",IF(TODAY()&gt;H221,"Atrasado","A receber"))))</f>
        <v/>
      </c>
      <c r="L221" s="10">
        <f>IF(K221="Atrasado",TODAY()-H221,"")</f>
        <v/>
      </c>
      <c r="M221" s="16" t="n"/>
      <c r="N221" s="21">
        <f>IF(A221="",0,IF(K221="Pago",IF(J221="",G221,J221),IF(K221="Pago parcial",J221,0)))</f>
        <v/>
      </c>
      <c r="O221" s="21">
        <f>IF(A221="",0,IF(K221="Pago",0,G221-N221))</f>
        <v/>
      </c>
      <c r="P221" s="22">
        <f>IF(AND(I221&lt;&gt;"",H221&lt;&gt;""),I221-H221,"")</f>
        <v/>
      </c>
    </row>
    <row r="222">
      <c r="A222" s="18" t="n"/>
      <c r="B222" s="19" t="n"/>
      <c r="C222" s="19" t="n"/>
      <c r="D222" s="10">
        <f>IF(OR(B222="",C222=""),"",IF(MOD(C222-B222,1)=0,24,MOD(C222-B222,1)*24))</f>
        <v/>
      </c>
      <c r="E222" s="16" t="n"/>
      <c r="F222" s="9">
        <f>IF(E222="","",IFERROR(INDEX(Fontes!$B$5:$B$54,MATCH(E222,Fontes!$A$5:$A$54,0)),"fonte não cadastrada"))</f>
        <v/>
      </c>
      <c r="G222" s="17" t="n"/>
      <c r="H222" s="20">
        <f>IF(OR(A222="",E222=""),"",IFERROR(IF(INDEX(Fontes!$C$5:$C$54,MATCH(E222,Fontes!$A$5:$A$54,0))="Dias corridos",A222+INDEX(Fontes!$D$5:$D$54,MATCH(E222,Fontes!$A$5:$A$54,0)),DATE(YEAR(A222),MONTH(A222)+INDEX(Fontes!$F$5:$F$54,MATCH(E222,Fontes!$A$5:$A$54,0)),MIN(INDEX(Fontes!$E$5:$E$54,MATCH(E222,Fontes!$A$5:$A$54,0)),DAY(EOMONTH(DATE(YEAR(A222),MONTH(A222)+INDEX(Fontes!$F$5:$F$54,MATCH(E222,Fontes!$A$5:$A$54,0)),1),0))))),""))</f>
        <v/>
      </c>
      <c r="I222" s="18" t="n"/>
      <c r="J222" s="17" t="n"/>
      <c r="K222" s="9">
        <f>IF(A222="","",IF(I222&lt;&gt;"",IF(AND(J222&lt;&gt;"",J222&lt;G222),"Pago parcial","Pago"),IF(H222="","Sem previsão",IF(TODAY()&gt;H222,"Atrasado","A receber"))))</f>
        <v/>
      </c>
      <c r="L222" s="10">
        <f>IF(K222="Atrasado",TODAY()-H222,"")</f>
        <v/>
      </c>
      <c r="M222" s="16" t="n"/>
      <c r="N222" s="21">
        <f>IF(A222="",0,IF(K222="Pago",IF(J222="",G222,J222),IF(K222="Pago parcial",J222,0)))</f>
        <v/>
      </c>
      <c r="O222" s="21">
        <f>IF(A222="",0,IF(K222="Pago",0,G222-N222))</f>
        <v/>
      </c>
      <c r="P222" s="22">
        <f>IF(AND(I222&lt;&gt;"",H222&lt;&gt;""),I222-H222,"")</f>
        <v/>
      </c>
    </row>
    <row r="223">
      <c r="A223" s="18" t="n"/>
      <c r="B223" s="19" t="n"/>
      <c r="C223" s="19" t="n"/>
      <c r="D223" s="10">
        <f>IF(OR(B223="",C223=""),"",IF(MOD(C223-B223,1)=0,24,MOD(C223-B223,1)*24))</f>
        <v/>
      </c>
      <c r="E223" s="16" t="n"/>
      <c r="F223" s="9">
        <f>IF(E223="","",IFERROR(INDEX(Fontes!$B$5:$B$54,MATCH(E223,Fontes!$A$5:$A$54,0)),"fonte não cadastrada"))</f>
        <v/>
      </c>
      <c r="G223" s="17" t="n"/>
      <c r="H223" s="20">
        <f>IF(OR(A223="",E223=""),"",IFERROR(IF(INDEX(Fontes!$C$5:$C$54,MATCH(E223,Fontes!$A$5:$A$54,0))="Dias corridos",A223+INDEX(Fontes!$D$5:$D$54,MATCH(E223,Fontes!$A$5:$A$54,0)),DATE(YEAR(A223),MONTH(A223)+INDEX(Fontes!$F$5:$F$54,MATCH(E223,Fontes!$A$5:$A$54,0)),MIN(INDEX(Fontes!$E$5:$E$54,MATCH(E223,Fontes!$A$5:$A$54,0)),DAY(EOMONTH(DATE(YEAR(A223),MONTH(A223)+INDEX(Fontes!$F$5:$F$54,MATCH(E223,Fontes!$A$5:$A$54,0)),1),0))))),""))</f>
        <v/>
      </c>
      <c r="I223" s="18" t="n"/>
      <c r="J223" s="17" t="n"/>
      <c r="K223" s="9">
        <f>IF(A223="","",IF(I223&lt;&gt;"",IF(AND(J223&lt;&gt;"",J223&lt;G223),"Pago parcial","Pago"),IF(H223="","Sem previsão",IF(TODAY()&gt;H223,"Atrasado","A receber"))))</f>
        <v/>
      </c>
      <c r="L223" s="10">
        <f>IF(K223="Atrasado",TODAY()-H223,"")</f>
        <v/>
      </c>
      <c r="M223" s="16" t="n"/>
      <c r="N223" s="21">
        <f>IF(A223="",0,IF(K223="Pago",IF(J223="",G223,J223),IF(K223="Pago parcial",J223,0)))</f>
        <v/>
      </c>
      <c r="O223" s="21">
        <f>IF(A223="",0,IF(K223="Pago",0,G223-N223))</f>
        <v/>
      </c>
      <c r="P223" s="22">
        <f>IF(AND(I223&lt;&gt;"",H223&lt;&gt;""),I223-H223,"")</f>
        <v/>
      </c>
    </row>
    <row r="224">
      <c r="A224" s="18" t="n"/>
      <c r="B224" s="19" t="n"/>
      <c r="C224" s="19" t="n"/>
      <c r="D224" s="10">
        <f>IF(OR(B224="",C224=""),"",IF(MOD(C224-B224,1)=0,24,MOD(C224-B224,1)*24))</f>
        <v/>
      </c>
      <c r="E224" s="16" t="n"/>
      <c r="F224" s="9">
        <f>IF(E224="","",IFERROR(INDEX(Fontes!$B$5:$B$54,MATCH(E224,Fontes!$A$5:$A$54,0)),"fonte não cadastrada"))</f>
        <v/>
      </c>
      <c r="G224" s="17" t="n"/>
      <c r="H224" s="20">
        <f>IF(OR(A224="",E224=""),"",IFERROR(IF(INDEX(Fontes!$C$5:$C$54,MATCH(E224,Fontes!$A$5:$A$54,0))="Dias corridos",A224+INDEX(Fontes!$D$5:$D$54,MATCH(E224,Fontes!$A$5:$A$54,0)),DATE(YEAR(A224),MONTH(A224)+INDEX(Fontes!$F$5:$F$54,MATCH(E224,Fontes!$A$5:$A$54,0)),MIN(INDEX(Fontes!$E$5:$E$54,MATCH(E224,Fontes!$A$5:$A$54,0)),DAY(EOMONTH(DATE(YEAR(A224),MONTH(A224)+INDEX(Fontes!$F$5:$F$54,MATCH(E224,Fontes!$A$5:$A$54,0)),1),0))))),""))</f>
        <v/>
      </c>
      <c r="I224" s="18" t="n"/>
      <c r="J224" s="17" t="n"/>
      <c r="K224" s="9">
        <f>IF(A224="","",IF(I224&lt;&gt;"",IF(AND(J224&lt;&gt;"",J224&lt;G224),"Pago parcial","Pago"),IF(H224="","Sem previsão",IF(TODAY()&gt;H224,"Atrasado","A receber"))))</f>
        <v/>
      </c>
      <c r="L224" s="10">
        <f>IF(K224="Atrasado",TODAY()-H224,"")</f>
        <v/>
      </c>
      <c r="M224" s="16" t="n"/>
      <c r="N224" s="21">
        <f>IF(A224="",0,IF(K224="Pago",IF(J224="",G224,J224),IF(K224="Pago parcial",J224,0)))</f>
        <v/>
      </c>
      <c r="O224" s="21">
        <f>IF(A224="",0,IF(K224="Pago",0,G224-N224))</f>
        <v/>
      </c>
      <c r="P224" s="22">
        <f>IF(AND(I224&lt;&gt;"",H224&lt;&gt;""),I224-H224,"")</f>
        <v/>
      </c>
    </row>
    <row r="225">
      <c r="A225" s="18" t="n"/>
      <c r="B225" s="19" t="n"/>
      <c r="C225" s="19" t="n"/>
      <c r="D225" s="10">
        <f>IF(OR(B225="",C225=""),"",IF(MOD(C225-B225,1)=0,24,MOD(C225-B225,1)*24))</f>
        <v/>
      </c>
      <c r="E225" s="16" t="n"/>
      <c r="F225" s="9">
        <f>IF(E225="","",IFERROR(INDEX(Fontes!$B$5:$B$54,MATCH(E225,Fontes!$A$5:$A$54,0)),"fonte não cadastrada"))</f>
        <v/>
      </c>
      <c r="G225" s="17" t="n"/>
      <c r="H225" s="20">
        <f>IF(OR(A225="",E225=""),"",IFERROR(IF(INDEX(Fontes!$C$5:$C$54,MATCH(E225,Fontes!$A$5:$A$54,0))="Dias corridos",A225+INDEX(Fontes!$D$5:$D$54,MATCH(E225,Fontes!$A$5:$A$54,0)),DATE(YEAR(A225),MONTH(A225)+INDEX(Fontes!$F$5:$F$54,MATCH(E225,Fontes!$A$5:$A$54,0)),MIN(INDEX(Fontes!$E$5:$E$54,MATCH(E225,Fontes!$A$5:$A$54,0)),DAY(EOMONTH(DATE(YEAR(A225),MONTH(A225)+INDEX(Fontes!$F$5:$F$54,MATCH(E225,Fontes!$A$5:$A$54,0)),1),0))))),""))</f>
        <v/>
      </c>
      <c r="I225" s="18" t="n"/>
      <c r="J225" s="17" t="n"/>
      <c r="K225" s="9">
        <f>IF(A225="","",IF(I225&lt;&gt;"",IF(AND(J225&lt;&gt;"",J225&lt;G225),"Pago parcial","Pago"),IF(H225="","Sem previsão",IF(TODAY()&gt;H225,"Atrasado","A receber"))))</f>
        <v/>
      </c>
      <c r="L225" s="10">
        <f>IF(K225="Atrasado",TODAY()-H225,"")</f>
        <v/>
      </c>
      <c r="M225" s="16" t="n"/>
      <c r="N225" s="21">
        <f>IF(A225="",0,IF(K225="Pago",IF(J225="",G225,J225),IF(K225="Pago parcial",J225,0)))</f>
        <v/>
      </c>
      <c r="O225" s="21">
        <f>IF(A225="",0,IF(K225="Pago",0,G225-N225))</f>
        <v/>
      </c>
      <c r="P225" s="22">
        <f>IF(AND(I225&lt;&gt;"",H225&lt;&gt;""),I225-H225,"")</f>
        <v/>
      </c>
    </row>
    <row r="226">
      <c r="A226" s="18" t="n"/>
      <c r="B226" s="19" t="n"/>
      <c r="C226" s="19" t="n"/>
      <c r="D226" s="10">
        <f>IF(OR(B226="",C226=""),"",IF(MOD(C226-B226,1)=0,24,MOD(C226-B226,1)*24))</f>
        <v/>
      </c>
      <c r="E226" s="16" t="n"/>
      <c r="F226" s="9">
        <f>IF(E226="","",IFERROR(INDEX(Fontes!$B$5:$B$54,MATCH(E226,Fontes!$A$5:$A$54,0)),"fonte não cadastrada"))</f>
        <v/>
      </c>
      <c r="G226" s="17" t="n"/>
      <c r="H226" s="20">
        <f>IF(OR(A226="",E226=""),"",IFERROR(IF(INDEX(Fontes!$C$5:$C$54,MATCH(E226,Fontes!$A$5:$A$54,0))="Dias corridos",A226+INDEX(Fontes!$D$5:$D$54,MATCH(E226,Fontes!$A$5:$A$54,0)),DATE(YEAR(A226),MONTH(A226)+INDEX(Fontes!$F$5:$F$54,MATCH(E226,Fontes!$A$5:$A$54,0)),MIN(INDEX(Fontes!$E$5:$E$54,MATCH(E226,Fontes!$A$5:$A$54,0)),DAY(EOMONTH(DATE(YEAR(A226),MONTH(A226)+INDEX(Fontes!$F$5:$F$54,MATCH(E226,Fontes!$A$5:$A$54,0)),1),0))))),""))</f>
        <v/>
      </c>
      <c r="I226" s="18" t="n"/>
      <c r="J226" s="17" t="n"/>
      <c r="K226" s="9">
        <f>IF(A226="","",IF(I226&lt;&gt;"",IF(AND(J226&lt;&gt;"",J226&lt;G226),"Pago parcial","Pago"),IF(H226="","Sem previsão",IF(TODAY()&gt;H226,"Atrasado","A receber"))))</f>
        <v/>
      </c>
      <c r="L226" s="10">
        <f>IF(K226="Atrasado",TODAY()-H226,"")</f>
        <v/>
      </c>
      <c r="M226" s="16" t="n"/>
      <c r="N226" s="21">
        <f>IF(A226="",0,IF(K226="Pago",IF(J226="",G226,J226),IF(K226="Pago parcial",J226,0)))</f>
        <v/>
      </c>
      <c r="O226" s="21">
        <f>IF(A226="",0,IF(K226="Pago",0,G226-N226))</f>
        <v/>
      </c>
      <c r="P226" s="22">
        <f>IF(AND(I226&lt;&gt;"",H226&lt;&gt;""),I226-H226,"")</f>
        <v/>
      </c>
    </row>
    <row r="227">
      <c r="A227" s="18" t="n"/>
      <c r="B227" s="19" t="n"/>
      <c r="C227" s="19" t="n"/>
      <c r="D227" s="10">
        <f>IF(OR(B227="",C227=""),"",IF(MOD(C227-B227,1)=0,24,MOD(C227-B227,1)*24))</f>
        <v/>
      </c>
      <c r="E227" s="16" t="n"/>
      <c r="F227" s="9">
        <f>IF(E227="","",IFERROR(INDEX(Fontes!$B$5:$B$54,MATCH(E227,Fontes!$A$5:$A$54,0)),"fonte não cadastrada"))</f>
        <v/>
      </c>
      <c r="G227" s="17" t="n"/>
      <c r="H227" s="20">
        <f>IF(OR(A227="",E227=""),"",IFERROR(IF(INDEX(Fontes!$C$5:$C$54,MATCH(E227,Fontes!$A$5:$A$54,0))="Dias corridos",A227+INDEX(Fontes!$D$5:$D$54,MATCH(E227,Fontes!$A$5:$A$54,0)),DATE(YEAR(A227),MONTH(A227)+INDEX(Fontes!$F$5:$F$54,MATCH(E227,Fontes!$A$5:$A$54,0)),MIN(INDEX(Fontes!$E$5:$E$54,MATCH(E227,Fontes!$A$5:$A$54,0)),DAY(EOMONTH(DATE(YEAR(A227),MONTH(A227)+INDEX(Fontes!$F$5:$F$54,MATCH(E227,Fontes!$A$5:$A$54,0)),1),0))))),""))</f>
        <v/>
      </c>
      <c r="I227" s="18" t="n"/>
      <c r="J227" s="17" t="n"/>
      <c r="K227" s="9">
        <f>IF(A227="","",IF(I227&lt;&gt;"",IF(AND(J227&lt;&gt;"",J227&lt;G227),"Pago parcial","Pago"),IF(H227="","Sem previsão",IF(TODAY()&gt;H227,"Atrasado","A receber"))))</f>
        <v/>
      </c>
      <c r="L227" s="10">
        <f>IF(K227="Atrasado",TODAY()-H227,"")</f>
        <v/>
      </c>
      <c r="M227" s="16" t="n"/>
      <c r="N227" s="21">
        <f>IF(A227="",0,IF(K227="Pago",IF(J227="",G227,J227),IF(K227="Pago parcial",J227,0)))</f>
        <v/>
      </c>
      <c r="O227" s="21">
        <f>IF(A227="",0,IF(K227="Pago",0,G227-N227))</f>
        <v/>
      </c>
      <c r="P227" s="22">
        <f>IF(AND(I227&lt;&gt;"",H227&lt;&gt;""),I227-H227,"")</f>
        <v/>
      </c>
    </row>
    <row r="228">
      <c r="A228" s="18" t="n"/>
      <c r="B228" s="19" t="n"/>
      <c r="C228" s="19" t="n"/>
      <c r="D228" s="10">
        <f>IF(OR(B228="",C228=""),"",IF(MOD(C228-B228,1)=0,24,MOD(C228-B228,1)*24))</f>
        <v/>
      </c>
      <c r="E228" s="16" t="n"/>
      <c r="F228" s="9">
        <f>IF(E228="","",IFERROR(INDEX(Fontes!$B$5:$B$54,MATCH(E228,Fontes!$A$5:$A$54,0)),"fonte não cadastrada"))</f>
        <v/>
      </c>
      <c r="G228" s="17" t="n"/>
      <c r="H228" s="20">
        <f>IF(OR(A228="",E228=""),"",IFERROR(IF(INDEX(Fontes!$C$5:$C$54,MATCH(E228,Fontes!$A$5:$A$54,0))="Dias corridos",A228+INDEX(Fontes!$D$5:$D$54,MATCH(E228,Fontes!$A$5:$A$54,0)),DATE(YEAR(A228),MONTH(A228)+INDEX(Fontes!$F$5:$F$54,MATCH(E228,Fontes!$A$5:$A$54,0)),MIN(INDEX(Fontes!$E$5:$E$54,MATCH(E228,Fontes!$A$5:$A$54,0)),DAY(EOMONTH(DATE(YEAR(A228),MONTH(A228)+INDEX(Fontes!$F$5:$F$54,MATCH(E228,Fontes!$A$5:$A$54,0)),1),0))))),""))</f>
        <v/>
      </c>
      <c r="I228" s="18" t="n"/>
      <c r="J228" s="17" t="n"/>
      <c r="K228" s="9">
        <f>IF(A228="","",IF(I228&lt;&gt;"",IF(AND(J228&lt;&gt;"",J228&lt;G228),"Pago parcial","Pago"),IF(H228="","Sem previsão",IF(TODAY()&gt;H228,"Atrasado","A receber"))))</f>
        <v/>
      </c>
      <c r="L228" s="10">
        <f>IF(K228="Atrasado",TODAY()-H228,"")</f>
        <v/>
      </c>
      <c r="M228" s="16" t="n"/>
      <c r="N228" s="21">
        <f>IF(A228="",0,IF(K228="Pago",IF(J228="",G228,J228),IF(K228="Pago parcial",J228,0)))</f>
        <v/>
      </c>
      <c r="O228" s="21">
        <f>IF(A228="",0,IF(K228="Pago",0,G228-N228))</f>
        <v/>
      </c>
      <c r="P228" s="22">
        <f>IF(AND(I228&lt;&gt;"",H228&lt;&gt;""),I228-H228,"")</f>
        <v/>
      </c>
    </row>
    <row r="229">
      <c r="A229" s="18" t="n"/>
      <c r="B229" s="19" t="n"/>
      <c r="C229" s="19" t="n"/>
      <c r="D229" s="10">
        <f>IF(OR(B229="",C229=""),"",IF(MOD(C229-B229,1)=0,24,MOD(C229-B229,1)*24))</f>
        <v/>
      </c>
      <c r="E229" s="16" t="n"/>
      <c r="F229" s="9">
        <f>IF(E229="","",IFERROR(INDEX(Fontes!$B$5:$B$54,MATCH(E229,Fontes!$A$5:$A$54,0)),"fonte não cadastrada"))</f>
        <v/>
      </c>
      <c r="G229" s="17" t="n"/>
      <c r="H229" s="20">
        <f>IF(OR(A229="",E229=""),"",IFERROR(IF(INDEX(Fontes!$C$5:$C$54,MATCH(E229,Fontes!$A$5:$A$54,0))="Dias corridos",A229+INDEX(Fontes!$D$5:$D$54,MATCH(E229,Fontes!$A$5:$A$54,0)),DATE(YEAR(A229),MONTH(A229)+INDEX(Fontes!$F$5:$F$54,MATCH(E229,Fontes!$A$5:$A$54,0)),MIN(INDEX(Fontes!$E$5:$E$54,MATCH(E229,Fontes!$A$5:$A$54,0)),DAY(EOMONTH(DATE(YEAR(A229),MONTH(A229)+INDEX(Fontes!$F$5:$F$54,MATCH(E229,Fontes!$A$5:$A$54,0)),1),0))))),""))</f>
        <v/>
      </c>
      <c r="I229" s="18" t="n"/>
      <c r="J229" s="17" t="n"/>
      <c r="K229" s="9">
        <f>IF(A229="","",IF(I229&lt;&gt;"",IF(AND(J229&lt;&gt;"",J229&lt;G229),"Pago parcial","Pago"),IF(H229="","Sem previsão",IF(TODAY()&gt;H229,"Atrasado","A receber"))))</f>
        <v/>
      </c>
      <c r="L229" s="10">
        <f>IF(K229="Atrasado",TODAY()-H229,"")</f>
        <v/>
      </c>
      <c r="M229" s="16" t="n"/>
      <c r="N229" s="21">
        <f>IF(A229="",0,IF(K229="Pago",IF(J229="",G229,J229),IF(K229="Pago parcial",J229,0)))</f>
        <v/>
      </c>
      <c r="O229" s="21">
        <f>IF(A229="",0,IF(K229="Pago",0,G229-N229))</f>
        <v/>
      </c>
      <c r="P229" s="22">
        <f>IF(AND(I229&lt;&gt;"",H229&lt;&gt;""),I229-H229,"")</f>
        <v/>
      </c>
    </row>
    <row r="230">
      <c r="A230" s="18" t="n"/>
      <c r="B230" s="19" t="n"/>
      <c r="C230" s="19" t="n"/>
      <c r="D230" s="10">
        <f>IF(OR(B230="",C230=""),"",IF(MOD(C230-B230,1)=0,24,MOD(C230-B230,1)*24))</f>
        <v/>
      </c>
      <c r="E230" s="16" t="n"/>
      <c r="F230" s="9">
        <f>IF(E230="","",IFERROR(INDEX(Fontes!$B$5:$B$54,MATCH(E230,Fontes!$A$5:$A$54,0)),"fonte não cadastrada"))</f>
        <v/>
      </c>
      <c r="G230" s="17" t="n"/>
      <c r="H230" s="20">
        <f>IF(OR(A230="",E230=""),"",IFERROR(IF(INDEX(Fontes!$C$5:$C$54,MATCH(E230,Fontes!$A$5:$A$54,0))="Dias corridos",A230+INDEX(Fontes!$D$5:$D$54,MATCH(E230,Fontes!$A$5:$A$54,0)),DATE(YEAR(A230),MONTH(A230)+INDEX(Fontes!$F$5:$F$54,MATCH(E230,Fontes!$A$5:$A$54,0)),MIN(INDEX(Fontes!$E$5:$E$54,MATCH(E230,Fontes!$A$5:$A$54,0)),DAY(EOMONTH(DATE(YEAR(A230),MONTH(A230)+INDEX(Fontes!$F$5:$F$54,MATCH(E230,Fontes!$A$5:$A$54,0)),1),0))))),""))</f>
        <v/>
      </c>
      <c r="I230" s="18" t="n"/>
      <c r="J230" s="17" t="n"/>
      <c r="K230" s="9">
        <f>IF(A230="","",IF(I230&lt;&gt;"",IF(AND(J230&lt;&gt;"",J230&lt;G230),"Pago parcial","Pago"),IF(H230="","Sem previsão",IF(TODAY()&gt;H230,"Atrasado","A receber"))))</f>
        <v/>
      </c>
      <c r="L230" s="10">
        <f>IF(K230="Atrasado",TODAY()-H230,"")</f>
        <v/>
      </c>
      <c r="M230" s="16" t="n"/>
      <c r="N230" s="21">
        <f>IF(A230="",0,IF(K230="Pago",IF(J230="",G230,J230),IF(K230="Pago parcial",J230,0)))</f>
        <v/>
      </c>
      <c r="O230" s="21">
        <f>IF(A230="",0,IF(K230="Pago",0,G230-N230))</f>
        <v/>
      </c>
      <c r="P230" s="22">
        <f>IF(AND(I230&lt;&gt;"",H230&lt;&gt;""),I230-H230,"")</f>
        <v/>
      </c>
    </row>
    <row r="231">
      <c r="A231" s="18" t="n"/>
      <c r="B231" s="19" t="n"/>
      <c r="C231" s="19" t="n"/>
      <c r="D231" s="10">
        <f>IF(OR(B231="",C231=""),"",IF(MOD(C231-B231,1)=0,24,MOD(C231-B231,1)*24))</f>
        <v/>
      </c>
      <c r="E231" s="16" t="n"/>
      <c r="F231" s="9">
        <f>IF(E231="","",IFERROR(INDEX(Fontes!$B$5:$B$54,MATCH(E231,Fontes!$A$5:$A$54,0)),"fonte não cadastrada"))</f>
        <v/>
      </c>
      <c r="G231" s="17" t="n"/>
      <c r="H231" s="20">
        <f>IF(OR(A231="",E231=""),"",IFERROR(IF(INDEX(Fontes!$C$5:$C$54,MATCH(E231,Fontes!$A$5:$A$54,0))="Dias corridos",A231+INDEX(Fontes!$D$5:$D$54,MATCH(E231,Fontes!$A$5:$A$54,0)),DATE(YEAR(A231),MONTH(A231)+INDEX(Fontes!$F$5:$F$54,MATCH(E231,Fontes!$A$5:$A$54,0)),MIN(INDEX(Fontes!$E$5:$E$54,MATCH(E231,Fontes!$A$5:$A$54,0)),DAY(EOMONTH(DATE(YEAR(A231),MONTH(A231)+INDEX(Fontes!$F$5:$F$54,MATCH(E231,Fontes!$A$5:$A$54,0)),1),0))))),""))</f>
        <v/>
      </c>
      <c r="I231" s="18" t="n"/>
      <c r="J231" s="17" t="n"/>
      <c r="K231" s="9">
        <f>IF(A231="","",IF(I231&lt;&gt;"",IF(AND(J231&lt;&gt;"",J231&lt;G231),"Pago parcial","Pago"),IF(H231="","Sem previsão",IF(TODAY()&gt;H231,"Atrasado","A receber"))))</f>
        <v/>
      </c>
      <c r="L231" s="10">
        <f>IF(K231="Atrasado",TODAY()-H231,"")</f>
        <v/>
      </c>
      <c r="M231" s="16" t="n"/>
      <c r="N231" s="21">
        <f>IF(A231="",0,IF(K231="Pago",IF(J231="",G231,J231),IF(K231="Pago parcial",J231,0)))</f>
        <v/>
      </c>
      <c r="O231" s="21">
        <f>IF(A231="",0,IF(K231="Pago",0,G231-N231))</f>
        <v/>
      </c>
      <c r="P231" s="22">
        <f>IF(AND(I231&lt;&gt;"",H231&lt;&gt;""),I231-H231,"")</f>
        <v/>
      </c>
    </row>
    <row r="232">
      <c r="A232" s="18" t="n"/>
      <c r="B232" s="19" t="n"/>
      <c r="C232" s="19" t="n"/>
      <c r="D232" s="10">
        <f>IF(OR(B232="",C232=""),"",IF(MOD(C232-B232,1)=0,24,MOD(C232-B232,1)*24))</f>
        <v/>
      </c>
      <c r="E232" s="16" t="n"/>
      <c r="F232" s="9">
        <f>IF(E232="","",IFERROR(INDEX(Fontes!$B$5:$B$54,MATCH(E232,Fontes!$A$5:$A$54,0)),"fonte não cadastrada"))</f>
        <v/>
      </c>
      <c r="G232" s="17" t="n"/>
      <c r="H232" s="20">
        <f>IF(OR(A232="",E232=""),"",IFERROR(IF(INDEX(Fontes!$C$5:$C$54,MATCH(E232,Fontes!$A$5:$A$54,0))="Dias corridos",A232+INDEX(Fontes!$D$5:$D$54,MATCH(E232,Fontes!$A$5:$A$54,0)),DATE(YEAR(A232),MONTH(A232)+INDEX(Fontes!$F$5:$F$54,MATCH(E232,Fontes!$A$5:$A$54,0)),MIN(INDEX(Fontes!$E$5:$E$54,MATCH(E232,Fontes!$A$5:$A$54,0)),DAY(EOMONTH(DATE(YEAR(A232),MONTH(A232)+INDEX(Fontes!$F$5:$F$54,MATCH(E232,Fontes!$A$5:$A$54,0)),1),0))))),""))</f>
        <v/>
      </c>
      <c r="I232" s="18" t="n"/>
      <c r="J232" s="17" t="n"/>
      <c r="K232" s="9">
        <f>IF(A232="","",IF(I232&lt;&gt;"",IF(AND(J232&lt;&gt;"",J232&lt;G232),"Pago parcial","Pago"),IF(H232="","Sem previsão",IF(TODAY()&gt;H232,"Atrasado","A receber"))))</f>
        <v/>
      </c>
      <c r="L232" s="10">
        <f>IF(K232="Atrasado",TODAY()-H232,"")</f>
        <v/>
      </c>
      <c r="M232" s="16" t="n"/>
      <c r="N232" s="21">
        <f>IF(A232="",0,IF(K232="Pago",IF(J232="",G232,J232),IF(K232="Pago parcial",J232,0)))</f>
        <v/>
      </c>
      <c r="O232" s="21">
        <f>IF(A232="",0,IF(K232="Pago",0,G232-N232))</f>
        <v/>
      </c>
      <c r="P232" s="22">
        <f>IF(AND(I232&lt;&gt;"",H232&lt;&gt;""),I232-H232,"")</f>
        <v/>
      </c>
    </row>
    <row r="233">
      <c r="A233" s="18" t="n"/>
      <c r="B233" s="19" t="n"/>
      <c r="C233" s="19" t="n"/>
      <c r="D233" s="10">
        <f>IF(OR(B233="",C233=""),"",IF(MOD(C233-B233,1)=0,24,MOD(C233-B233,1)*24))</f>
        <v/>
      </c>
      <c r="E233" s="16" t="n"/>
      <c r="F233" s="9">
        <f>IF(E233="","",IFERROR(INDEX(Fontes!$B$5:$B$54,MATCH(E233,Fontes!$A$5:$A$54,0)),"fonte não cadastrada"))</f>
        <v/>
      </c>
      <c r="G233" s="17" t="n"/>
      <c r="H233" s="20">
        <f>IF(OR(A233="",E233=""),"",IFERROR(IF(INDEX(Fontes!$C$5:$C$54,MATCH(E233,Fontes!$A$5:$A$54,0))="Dias corridos",A233+INDEX(Fontes!$D$5:$D$54,MATCH(E233,Fontes!$A$5:$A$54,0)),DATE(YEAR(A233),MONTH(A233)+INDEX(Fontes!$F$5:$F$54,MATCH(E233,Fontes!$A$5:$A$54,0)),MIN(INDEX(Fontes!$E$5:$E$54,MATCH(E233,Fontes!$A$5:$A$54,0)),DAY(EOMONTH(DATE(YEAR(A233),MONTH(A233)+INDEX(Fontes!$F$5:$F$54,MATCH(E233,Fontes!$A$5:$A$54,0)),1),0))))),""))</f>
        <v/>
      </c>
      <c r="I233" s="18" t="n"/>
      <c r="J233" s="17" t="n"/>
      <c r="K233" s="9">
        <f>IF(A233="","",IF(I233&lt;&gt;"",IF(AND(J233&lt;&gt;"",J233&lt;G233),"Pago parcial","Pago"),IF(H233="","Sem previsão",IF(TODAY()&gt;H233,"Atrasado","A receber"))))</f>
        <v/>
      </c>
      <c r="L233" s="10">
        <f>IF(K233="Atrasado",TODAY()-H233,"")</f>
        <v/>
      </c>
      <c r="M233" s="16" t="n"/>
      <c r="N233" s="21">
        <f>IF(A233="",0,IF(K233="Pago",IF(J233="",G233,J233),IF(K233="Pago parcial",J233,0)))</f>
        <v/>
      </c>
      <c r="O233" s="21">
        <f>IF(A233="",0,IF(K233="Pago",0,G233-N233))</f>
        <v/>
      </c>
      <c r="P233" s="22">
        <f>IF(AND(I233&lt;&gt;"",H233&lt;&gt;""),I233-H233,"")</f>
        <v/>
      </c>
    </row>
    <row r="234">
      <c r="A234" s="18" t="n"/>
      <c r="B234" s="19" t="n"/>
      <c r="C234" s="19" t="n"/>
      <c r="D234" s="10">
        <f>IF(OR(B234="",C234=""),"",IF(MOD(C234-B234,1)=0,24,MOD(C234-B234,1)*24))</f>
        <v/>
      </c>
      <c r="E234" s="16" t="n"/>
      <c r="F234" s="9">
        <f>IF(E234="","",IFERROR(INDEX(Fontes!$B$5:$B$54,MATCH(E234,Fontes!$A$5:$A$54,0)),"fonte não cadastrada"))</f>
        <v/>
      </c>
      <c r="G234" s="17" t="n"/>
      <c r="H234" s="20">
        <f>IF(OR(A234="",E234=""),"",IFERROR(IF(INDEX(Fontes!$C$5:$C$54,MATCH(E234,Fontes!$A$5:$A$54,0))="Dias corridos",A234+INDEX(Fontes!$D$5:$D$54,MATCH(E234,Fontes!$A$5:$A$54,0)),DATE(YEAR(A234),MONTH(A234)+INDEX(Fontes!$F$5:$F$54,MATCH(E234,Fontes!$A$5:$A$54,0)),MIN(INDEX(Fontes!$E$5:$E$54,MATCH(E234,Fontes!$A$5:$A$54,0)),DAY(EOMONTH(DATE(YEAR(A234),MONTH(A234)+INDEX(Fontes!$F$5:$F$54,MATCH(E234,Fontes!$A$5:$A$54,0)),1),0))))),""))</f>
        <v/>
      </c>
      <c r="I234" s="18" t="n"/>
      <c r="J234" s="17" t="n"/>
      <c r="K234" s="9">
        <f>IF(A234="","",IF(I234&lt;&gt;"",IF(AND(J234&lt;&gt;"",J234&lt;G234),"Pago parcial","Pago"),IF(H234="","Sem previsão",IF(TODAY()&gt;H234,"Atrasado","A receber"))))</f>
        <v/>
      </c>
      <c r="L234" s="10">
        <f>IF(K234="Atrasado",TODAY()-H234,"")</f>
        <v/>
      </c>
      <c r="M234" s="16" t="n"/>
      <c r="N234" s="21">
        <f>IF(A234="",0,IF(K234="Pago",IF(J234="",G234,J234),IF(K234="Pago parcial",J234,0)))</f>
        <v/>
      </c>
      <c r="O234" s="21">
        <f>IF(A234="",0,IF(K234="Pago",0,G234-N234))</f>
        <v/>
      </c>
      <c r="P234" s="22">
        <f>IF(AND(I234&lt;&gt;"",H234&lt;&gt;""),I234-H234,"")</f>
        <v/>
      </c>
    </row>
    <row r="235">
      <c r="A235" s="18" t="n"/>
      <c r="B235" s="19" t="n"/>
      <c r="C235" s="19" t="n"/>
      <c r="D235" s="10">
        <f>IF(OR(B235="",C235=""),"",IF(MOD(C235-B235,1)=0,24,MOD(C235-B235,1)*24))</f>
        <v/>
      </c>
      <c r="E235" s="16" t="n"/>
      <c r="F235" s="9">
        <f>IF(E235="","",IFERROR(INDEX(Fontes!$B$5:$B$54,MATCH(E235,Fontes!$A$5:$A$54,0)),"fonte não cadastrada"))</f>
        <v/>
      </c>
      <c r="G235" s="17" t="n"/>
      <c r="H235" s="20">
        <f>IF(OR(A235="",E235=""),"",IFERROR(IF(INDEX(Fontes!$C$5:$C$54,MATCH(E235,Fontes!$A$5:$A$54,0))="Dias corridos",A235+INDEX(Fontes!$D$5:$D$54,MATCH(E235,Fontes!$A$5:$A$54,0)),DATE(YEAR(A235),MONTH(A235)+INDEX(Fontes!$F$5:$F$54,MATCH(E235,Fontes!$A$5:$A$54,0)),MIN(INDEX(Fontes!$E$5:$E$54,MATCH(E235,Fontes!$A$5:$A$54,0)),DAY(EOMONTH(DATE(YEAR(A235),MONTH(A235)+INDEX(Fontes!$F$5:$F$54,MATCH(E235,Fontes!$A$5:$A$54,0)),1),0))))),""))</f>
        <v/>
      </c>
      <c r="I235" s="18" t="n"/>
      <c r="J235" s="17" t="n"/>
      <c r="K235" s="9">
        <f>IF(A235="","",IF(I235&lt;&gt;"",IF(AND(J235&lt;&gt;"",J235&lt;G235),"Pago parcial","Pago"),IF(H235="","Sem previsão",IF(TODAY()&gt;H235,"Atrasado","A receber"))))</f>
        <v/>
      </c>
      <c r="L235" s="10">
        <f>IF(K235="Atrasado",TODAY()-H235,"")</f>
        <v/>
      </c>
      <c r="M235" s="16" t="n"/>
      <c r="N235" s="21">
        <f>IF(A235="",0,IF(K235="Pago",IF(J235="",G235,J235),IF(K235="Pago parcial",J235,0)))</f>
        <v/>
      </c>
      <c r="O235" s="21">
        <f>IF(A235="",0,IF(K235="Pago",0,G235-N235))</f>
        <v/>
      </c>
      <c r="P235" s="22">
        <f>IF(AND(I235&lt;&gt;"",H235&lt;&gt;""),I235-H235,"")</f>
        <v/>
      </c>
    </row>
    <row r="236">
      <c r="A236" s="18" t="n"/>
      <c r="B236" s="19" t="n"/>
      <c r="C236" s="19" t="n"/>
      <c r="D236" s="10">
        <f>IF(OR(B236="",C236=""),"",IF(MOD(C236-B236,1)=0,24,MOD(C236-B236,1)*24))</f>
        <v/>
      </c>
      <c r="E236" s="16" t="n"/>
      <c r="F236" s="9">
        <f>IF(E236="","",IFERROR(INDEX(Fontes!$B$5:$B$54,MATCH(E236,Fontes!$A$5:$A$54,0)),"fonte não cadastrada"))</f>
        <v/>
      </c>
      <c r="G236" s="17" t="n"/>
      <c r="H236" s="20">
        <f>IF(OR(A236="",E236=""),"",IFERROR(IF(INDEX(Fontes!$C$5:$C$54,MATCH(E236,Fontes!$A$5:$A$54,0))="Dias corridos",A236+INDEX(Fontes!$D$5:$D$54,MATCH(E236,Fontes!$A$5:$A$54,0)),DATE(YEAR(A236),MONTH(A236)+INDEX(Fontes!$F$5:$F$54,MATCH(E236,Fontes!$A$5:$A$54,0)),MIN(INDEX(Fontes!$E$5:$E$54,MATCH(E236,Fontes!$A$5:$A$54,0)),DAY(EOMONTH(DATE(YEAR(A236),MONTH(A236)+INDEX(Fontes!$F$5:$F$54,MATCH(E236,Fontes!$A$5:$A$54,0)),1),0))))),""))</f>
        <v/>
      </c>
      <c r="I236" s="18" t="n"/>
      <c r="J236" s="17" t="n"/>
      <c r="K236" s="9">
        <f>IF(A236="","",IF(I236&lt;&gt;"",IF(AND(J236&lt;&gt;"",J236&lt;G236),"Pago parcial","Pago"),IF(H236="","Sem previsão",IF(TODAY()&gt;H236,"Atrasado","A receber"))))</f>
        <v/>
      </c>
      <c r="L236" s="10">
        <f>IF(K236="Atrasado",TODAY()-H236,"")</f>
        <v/>
      </c>
      <c r="M236" s="16" t="n"/>
      <c r="N236" s="21">
        <f>IF(A236="",0,IF(K236="Pago",IF(J236="",G236,J236),IF(K236="Pago parcial",J236,0)))</f>
        <v/>
      </c>
      <c r="O236" s="21">
        <f>IF(A236="",0,IF(K236="Pago",0,G236-N236))</f>
        <v/>
      </c>
      <c r="P236" s="22">
        <f>IF(AND(I236&lt;&gt;"",H236&lt;&gt;""),I236-H236,"")</f>
        <v/>
      </c>
    </row>
    <row r="237">
      <c r="A237" s="18" t="n"/>
      <c r="B237" s="19" t="n"/>
      <c r="C237" s="19" t="n"/>
      <c r="D237" s="10">
        <f>IF(OR(B237="",C237=""),"",IF(MOD(C237-B237,1)=0,24,MOD(C237-B237,1)*24))</f>
        <v/>
      </c>
      <c r="E237" s="16" t="n"/>
      <c r="F237" s="9">
        <f>IF(E237="","",IFERROR(INDEX(Fontes!$B$5:$B$54,MATCH(E237,Fontes!$A$5:$A$54,0)),"fonte não cadastrada"))</f>
        <v/>
      </c>
      <c r="G237" s="17" t="n"/>
      <c r="H237" s="20">
        <f>IF(OR(A237="",E237=""),"",IFERROR(IF(INDEX(Fontes!$C$5:$C$54,MATCH(E237,Fontes!$A$5:$A$54,0))="Dias corridos",A237+INDEX(Fontes!$D$5:$D$54,MATCH(E237,Fontes!$A$5:$A$54,0)),DATE(YEAR(A237),MONTH(A237)+INDEX(Fontes!$F$5:$F$54,MATCH(E237,Fontes!$A$5:$A$54,0)),MIN(INDEX(Fontes!$E$5:$E$54,MATCH(E237,Fontes!$A$5:$A$54,0)),DAY(EOMONTH(DATE(YEAR(A237),MONTH(A237)+INDEX(Fontes!$F$5:$F$54,MATCH(E237,Fontes!$A$5:$A$54,0)),1),0))))),""))</f>
        <v/>
      </c>
      <c r="I237" s="18" t="n"/>
      <c r="J237" s="17" t="n"/>
      <c r="K237" s="9">
        <f>IF(A237="","",IF(I237&lt;&gt;"",IF(AND(J237&lt;&gt;"",J237&lt;G237),"Pago parcial","Pago"),IF(H237="","Sem previsão",IF(TODAY()&gt;H237,"Atrasado","A receber"))))</f>
        <v/>
      </c>
      <c r="L237" s="10">
        <f>IF(K237="Atrasado",TODAY()-H237,"")</f>
        <v/>
      </c>
      <c r="M237" s="16" t="n"/>
      <c r="N237" s="21">
        <f>IF(A237="",0,IF(K237="Pago",IF(J237="",G237,J237),IF(K237="Pago parcial",J237,0)))</f>
        <v/>
      </c>
      <c r="O237" s="21">
        <f>IF(A237="",0,IF(K237="Pago",0,G237-N237))</f>
        <v/>
      </c>
      <c r="P237" s="22">
        <f>IF(AND(I237&lt;&gt;"",H237&lt;&gt;""),I237-H237,"")</f>
        <v/>
      </c>
    </row>
    <row r="238">
      <c r="A238" s="18" t="n"/>
      <c r="B238" s="19" t="n"/>
      <c r="C238" s="19" t="n"/>
      <c r="D238" s="10">
        <f>IF(OR(B238="",C238=""),"",IF(MOD(C238-B238,1)=0,24,MOD(C238-B238,1)*24))</f>
        <v/>
      </c>
      <c r="E238" s="16" t="n"/>
      <c r="F238" s="9">
        <f>IF(E238="","",IFERROR(INDEX(Fontes!$B$5:$B$54,MATCH(E238,Fontes!$A$5:$A$54,0)),"fonte não cadastrada"))</f>
        <v/>
      </c>
      <c r="G238" s="17" t="n"/>
      <c r="H238" s="20">
        <f>IF(OR(A238="",E238=""),"",IFERROR(IF(INDEX(Fontes!$C$5:$C$54,MATCH(E238,Fontes!$A$5:$A$54,0))="Dias corridos",A238+INDEX(Fontes!$D$5:$D$54,MATCH(E238,Fontes!$A$5:$A$54,0)),DATE(YEAR(A238),MONTH(A238)+INDEX(Fontes!$F$5:$F$54,MATCH(E238,Fontes!$A$5:$A$54,0)),MIN(INDEX(Fontes!$E$5:$E$54,MATCH(E238,Fontes!$A$5:$A$54,0)),DAY(EOMONTH(DATE(YEAR(A238),MONTH(A238)+INDEX(Fontes!$F$5:$F$54,MATCH(E238,Fontes!$A$5:$A$54,0)),1),0))))),""))</f>
        <v/>
      </c>
      <c r="I238" s="18" t="n"/>
      <c r="J238" s="17" t="n"/>
      <c r="K238" s="9">
        <f>IF(A238="","",IF(I238&lt;&gt;"",IF(AND(J238&lt;&gt;"",J238&lt;G238),"Pago parcial","Pago"),IF(H238="","Sem previsão",IF(TODAY()&gt;H238,"Atrasado","A receber"))))</f>
        <v/>
      </c>
      <c r="L238" s="10">
        <f>IF(K238="Atrasado",TODAY()-H238,"")</f>
        <v/>
      </c>
      <c r="M238" s="16" t="n"/>
      <c r="N238" s="21">
        <f>IF(A238="",0,IF(K238="Pago",IF(J238="",G238,J238),IF(K238="Pago parcial",J238,0)))</f>
        <v/>
      </c>
      <c r="O238" s="21">
        <f>IF(A238="",0,IF(K238="Pago",0,G238-N238))</f>
        <v/>
      </c>
      <c r="P238" s="22">
        <f>IF(AND(I238&lt;&gt;"",H238&lt;&gt;""),I238-H238,"")</f>
        <v/>
      </c>
    </row>
    <row r="239">
      <c r="A239" s="18" t="n"/>
      <c r="B239" s="19" t="n"/>
      <c r="C239" s="19" t="n"/>
      <c r="D239" s="10">
        <f>IF(OR(B239="",C239=""),"",IF(MOD(C239-B239,1)=0,24,MOD(C239-B239,1)*24))</f>
        <v/>
      </c>
      <c r="E239" s="16" t="n"/>
      <c r="F239" s="9">
        <f>IF(E239="","",IFERROR(INDEX(Fontes!$B$5:$B$54,MATCH(E239,Fontes!$A$5:$A$54,0)),"fonte não cadastrada"))</f>
        <v/>
      </c>
      <c r="G239" s="17" t="n"/>
      <c r="H239" s="20">
        <f>IF(OR(A239="",E239=""),"",IFERROR(IF(INDEX(Fontes!$C$5:$C$54,MATCH(E239,Fontes!$A$5:$A$54,0))="Dias corridos",A239+INDEX(Fontes!$D$5:$D$54,MATCH(E239,Fontes!$A$5:$A$54,0)),DATE(YEAR(A239),MONTH(A239)+INDEX(Fontes!$F$5:$F$54,MATCH(E239,Fontes!$A$5:$A$54,0)),MIN(INDEX(Fontes!$E$5:$E$54,MATCH(E239,Fontes!$A$5:$A$54,0)),DAY(EOMONTH(DATE(YEAR(A239),MONTH(A239)+INDEX(Fontes!$F$5:$F$54,MATCH(E239,Fontes!$A$5:$A$54,0)),1),0))))),""))</f>
        <v/>
      </c>
      <c r="I239" s="18" t="n"/>
      <c r="J239" s="17" t="n"/>
      <c r="K239" s="9">
        <f>IF(A239="","",IF(I239&lt;&gt;"",IF(AND(J239&lt;&gt;"",J239&lt;G239),"Pago parcial","Pago"),IF(H239="","Sem previsão",IF(TODAY()&gt;H239,"Atrasado","A receber"))))</f>
        <v/>
      </c>
      <c r="L239" s="10">
        <f>IF(K239="Atrasado",TODAY()-H239,"")</f>
        <v/>
      </c>
      <c r="M239" s="16" t="n"/>
      <c r="N239" s="21">
        <f>IF(A239="",0,IF(K239="Pago",IF(J239="",G239,J239),IF(K239="Pago parcial",J239,0)))</f>
        <v/>
      </c>
      <c r="O239" s="21">
        <f>IF(A239="",0,IF(K239="Pago",0,G239-N239))</f>
        <v/>
      </c>
      <c r="P239" s="22">
        <f>IF(AND(I239&lt;&gt;"",H239&lt;&gt;""),I239-H239,"")</f>
        <v/>
      </c>
    </row>
    <row r="240">
      <c r="A240" s="18" t="n"/>
      <c r="B240" s="19" t="n"/>
      <c r="C240" s="19" t="n"/>
      <c r="D240" s="10">
        <f>IF(OR(B240="",C240=""),"",IF(MOD(C240-B240,1)=0,24,MOD(C240-B240,1)*24))</f>
        <v/>
      </c>
      <c r="E240" s="16" t="n"/>
      <c r="F240" s="9">
        <f>IF(E240="","",IFERROR(INDEX(Fontes!$B$5:$B$54,MATCH(E240,Fontes!$A$5:$A$54,0)),"fonte não cadastrada"))</f>
        <v/>
      </c>
      <c r="G240" s="17" t="n"/>
      <c r="H240" s="20">
        <f>IF(OR(A240="",E240=""),"",IFERROR(IF(INDEX(Fontes!$C$5:$C$54,MATCH(E240,Fontes!$A$5:$A$54,0))="Dias corridos",A240+INDEX(Fontes!$D$5:$D$54,MATCH(E240,Fontes!$A$5:$A$54,0)),DATE(YEAR(A240),MONTH(A240)+INDEX(Fontes!$F$5:$F$54,MATCH(E240,Fontes!$A$5:$A$54,0)),MIN(INDEX(Fontes!$E$5:$E$54,MATCH(E240,Fontes!$A$5:$A$54,0)),DAY(EOMONTH(DATE(YEAR(A240),MONTH(A240)+INDEX(Fontes!$F$5:$F$54,MATCH(E240,Fontes!$A$5:$A$54,0)),1),0))))),""))</f>
        <v/>
      </c>
      <c r="I240" s="18" t="n"/>
      <c r="J240" s="17" t="n"/>
      <c r="K240" s="9">
        <f>IF(A240="","",IF(I240&lt;&gt;"",IF(AND(J240&lt;&gt;"",J240&lt;G240),"Pago parcial","Pago"),IF(H240="","Sem previsão",IF(TODAY()&gt;H240,"Atrasado","A receber"))))</f>
        <v/>
      </c>
      <c r="L240" s="10">
        <f>IF(K240="Atrasado",TODAY()-H240,"")</f>
        <v/>
      </c>
      <c r="M240" s="16" t="n"/>
      <c r="N240" s="21">
        <f>IF(A240="",0,IF(K240="Pago",IF(J240="",G240,J240),IF(K240="Pago parcial",J240,0)))</f>
        <v/>
      </c>
      <c r="O240" s="21">
        <f>IF(A240="",0,IF(K240="Pago",0,G240-N240))</f>
        <v/>
      </c>
      <c r="P240" s="22">
        <f>IF(AND(I240&lt;&gt;"",H240&lt;&gt;""),I240-H240,"")</f>
        <v/>
      </c>
    </row>
    <row r="241">
      <c r="A241" s="18" t="n"/>
      <c r="B241" s="19" t="n"/>
      <c r="C241" s="19" t="n"/>
      <c r="D241" s="10">
        <f>IF(OR(B241="",C241=""),"",IF(MOD(C241-B241,1)=0,24,MOD(C241-B241,1)*24))</f>
        <v/>
      </c>
      <c r="E241" s="16" t="n"/>
      <c r="F241" s="9">
        <f>IF(E241="","",IFERROR(INDEX(Fontes!$B$5:$B$54,MATCH(E241,Fontes!$A$5:$A$54,0)),"fonte não cadastrada"))</f>
        <v/>
      </c>
      <c r="G241" s="17" t="n"/>
      <c r="H241" s="20">
        <f>IF(OR(A241="",E241=""),"",IFERROR(IF(INDEX(Fontes!$C$5:$C$54,MATCH(E241,Fontes!$A$5:$A$54,0))="Dias corridos",A241+INDEX(Fontes!$D$5:$D$54,MATCH(E241,Fontes!$A$5:$A$54,0)),DATE(YEAR(A241),MONTH(A241)+INDEX(Fontes!$F$5:$F$54,MATCH(E241,Fontes!$A$5:$A$54,0)),MIN(INDEX(Fontes!$E$5:$E$54,MATCH(E241,Fontes!$A$5:$A$54,0)),DAY(EOMONTH(DATE(YEAR(A241),MONTH(A241)+INDEX(Fontes!$F$5:$F$54,MATCH(E241,Fontes!$A$5:$A$54,0)),1),0))))),""))</f>
        <v/>
      </c>
      <c r="I241" s="18" t="n"/>
      <c r="J241" s="17" t="n"/>
      <c r="K241" s="9">
        <f>IF(A241="","",IF(I241&lt;&gt;"",IF(AND(J241&lt;&gt;"",J241&lt;G241),"Pago parcial","Pago"),IF(H241="","Sem previsão",IF(TODAY()&gt;H241,"Atrasado","A receber"))))</f>
        <v/>
      </c>
      <c r="L241" s="10">
        <f>IF(K241="Atrasado",TODAY()-H241,"")</f>
        <v/>
      </c>
      <c r="M241" s="16" t="n"/>
      <c r="N241" s="21">
        <f>IF(A241="",0,IF(K241="Pago",IF(J241="",G241,J241),IF(K241="Pago parcial",J241,0)))</f>
        <v/>
      </c>
      <c r="O241" s="21">
        <f>IF(A241="",0,IF(K241="Pago",0,G241-N241))</f>
        <v/>
      </c>
      <c r="P241" s="22">
        <f>IF(AND(I241&lt;&gt;"",H241&lt;&gt;""),I241-H241,"")</f>
        <v/>
      </c>
    </row>
    <row r="242">
      <c r="A242" s="18" t="n"/>
      <c r="B242" s="19" t="n"/>
      <c r="C242" s="19" t="n"/>
      <c r="D242" s="10">
        <f>IF(OR(B242="",C242=""),"",IF(MOD(C242-B242,1)=0,24,MOD(C242-B242,1)*24))</f>
        <v/>
      </c>
      <c r="E242" s="16" t="n"/>
      <c r="F242" s="9">
        <f>IF(E242="","",IFERROR(INDEX(Fontes!$B$5:$B$54,MATCH(E242,Fontes!$A$5:$A$54,0)),"fonte não cadastrada"))</f>
        <v/>
      </c>
      <c r="G242" s="17" t="n"/>
      <c r="H242" s="20">
        <f>IF(OR(A242="",E242=""),"",IFERROR(IF(INDEX(Fontes!$C$5:$C$54,MATCH(E242,Fontes!$A$5:$A$54,0))="Dias corridos",A242+INDEX(Fontes!$D$5:$D$54,MATCH(E242,Fontes!$A$5:$A$54,0)),DATE(YEAR(A242),MONTH(A242)+INDEX(Fontes!$F$5:$F$54,MATCH(E242,Fontes!$A$5:$A$54,0)),MIN(INDEX(Fontes!$E$5:$E$54,MATCH(E242,Fontes!$A$5:$A$54,0)),DAY(EOMONTH(DATE(YEAR(A242),MONTH(A242)+INDEX(Fontes!$F$5:$F$54,MATCH(E242,Fontes!$A$5:$A$54,0)),1),0))))),""))</f>
        <v/>
      </c>
      <c r="I242" s="18" t="n"/>
      <c r="J242" s="17" t="n"/>
      <c r="K242" s="9">
        <f>IF(A242="","",IF(I242&lt;&gt;"",IF(AND(J242&lt;&gt;"",J242&lt;G242),"Pago parcial","Pago"),IF(H242="","Sem previsão",IF(TODAY()&gt;H242,"Atrasado","A receber"))))</f>
        <v/>
      </c>
      <c r="L242" s="10">
        <f>IF(K242="Atrasado",TODAY()-H242,"")</f>
        <v/>
      </c>
      <c r="M242" s="16" t="n"/>
      <c r="N242" s="21">
        <f>IF(A242="",0,IF(K242="Pago",IF(J242="",G242,J242),IF(K242="Pago parcial",J242,0)))</f>
        <v/>
      </c>
      <c r="O242" s="21">
        <f>IF(A242="",0,IF(K242="Pago",0,G242-N242))</f>
        <v/>
      </c>
      <c r="P242" s="22">
        <f>IF(AND(I242&lt;&gt;"",H242&lt;&gt;""),I242-H242,"")</f>
        <v/>
      </c>
    </row>
    <row r="243">
      <c r="A243" s="18" t="n"/>
      <c r="B243" s="19" t="n"/>
      <c r="C243" s="19" t="n"/>
      <c r="D243" s="10">
        <f>IF(OR(B243="",C243=""),"",IF(MOD(C243-B243,1)=0,24,MOD(C243-B243,1)*24))</f>
        <v/>
      </c>
      <c r="E243" s="16" t="n"/>
      <c r="F243" s="9">
        <f>IF(E243="","",IFERROR(INDEX(Fontes!$B$5:$B$54,MATCH(E243,Fontes!$A$5:$A$54,0)),"fonte não cadastrada"))</f>
        <v/>
      </c>
      <c r="G243" s="17" t="n"/>
      <c r="H243" s="20">
        <f>IF(OR(A243="",E243=""),"",IFERROR(IF(INDEX(Fontes!$C$5:$C$54,MATCH(E243,Fontes!$A$5:$A$54,0))="Dias corridos",A243+INDEX(Fontes!$D$5:$D$54,MATCH(E243,Fontes!$A$5:$A$54,0)),DATE(YEAR(A243),MONTH(A243)+INDEX(Fontes!$F$5:$F$54,MATCH(E243,Fontes!$A$5:$A$54,0)),MIN(INDEX(Fontes!$E$5:$E$54,MATCH(E243,Fontes!$A$5:$A$54,0)),DAY(EOMONTH(DATE(YEAR(A243),MONTH(A243)+INDEX(Fontes!$F$5:$F$54,MATCH(E243,Fontes!$A$5:$A$54,0)),1),0))))),""))</f>
        <v/>
      </c>
      <c r="I243" s="18" t="n"/>
      <c r="J243" s="17" t="n"/>
      <c r="K243" s="9">
        <f>IF(A243="","",IF(I243&lt;&gt;"",IF(AND(J243&lt;&gt;"",J243&lt;G243),"Pago parcial","Pago"),IF(H243="","Sem previsão",IF(TODAY()&gt;H243,"Atrasado","A receber"))))</f>
        <v/>
      </c>
      <c r="L243" s="10">
        <f>IF(K243="Atrasado",TODAY()-H243,"")</f>
        <v/>
      </c>
      <c r="M243" s="16" t="n"/>
      <c r="N243" s="21">
        <f>IF(A243="",0,IF(K243="Pago",IF(J243="",G243,J243),IF(K243="Pago parcial",J243,0)))</f>
        <v/>
      </c>
      <c r="O243" s="21">
        <f>IF(A243="",0,IF(K243="Pago",0,G243-N243))</f>
        <v/>
      </c>
      <c r="P243" s="22">
        <f>IF(AND(I243&lt;&gt;"",H243&lt;&gt;""),I243-H243,"")</f>
        <v/>
      </c>
    </row>
    <row r="244">
      <c r="A244" s="18" t="n"/>
      <c r="B244" s="19" t="n"/>
      <c r="C244" s="19" t="n"/>
      <c r="D244" s="10">
        <f>IF(OR(B244="",C244=""),"",IF(MOD(C244-B244,1)=0,24,MOD(C244-B244,1)*24))</f>
        <v/>
      </c>
      <c r="E244" s="16" t="n"/>
      <c r="F244" s="9">
        <f>IF(E244="","",IFERROR(INDEX(Fontes!$B$5:$B$54,MATCH(E244,Fontes!$A$5:$A$54,0)),"fonte não cadastrada"))</f>
        <v/>
      </c>
      <c r="G244" s="17" t="n"/>
      <c r="H244" s="20">
        <f>IF(OR(A244="",E244=""),"",IFERROR(IF(INDEX(Fontes!$C$5:$C$54,MATCH(E244,Fontes!$A$5:$A$54,0))="Dias corridos",A244+INDEX(Fontes!$D$5:$D$54,MATCH(E244,Fontes!$A$5:$A$54,0)),DATE(YEAR(A244),MONTH(A244)+INDEX(Fontes!$F$5:$F$54,MATCH(E244,Fontes!$A$5:$A$54,0)),MIN(INDEX(Fontes!$E$5:$E$54,MATCH(E244,Fontes!$A$5:$A$54,0)),DAY(EOMONTH(DATE(YEAR(A244),MONTH(A244)+INDEX(Fontes!$F$5:$F$54,MATCH(E244,Fontes!$A$5:$A$54,0)),1),0))))),""))</f>
        <v/>
      </c>
      <c r="I244" s="18" t="n"/>
      <c r="J244" s="17" t="n"/>
      <c r="K244" s="9">
        <f>IF(A244="","",IF(I244&lt;&gt;"",IF(AND(J244&lt;&gt;"",J244&lt;G244),"Pago parcial","Pago"),IF(H244="","Sem previsão",IF(TODAY()&gt;H244,"Atrasado","A receber"))))</f>
        <v/>
      </c>
      <c r="L244" s="10">
        <f>IF(K244="Atrasado",TODAY()-H244,"")</f>
        <v/>
      </c>
      <c r="M244" s="16" t="n"/>
      <c r="N244" s="21">
        <f>IF(A244="",0,IF(K244="Pago",IF(J244="",G244,J244),IF(K244="Pago parcial",J244,0)))</f>
        <v/>
      </c>
      <c r="O244" s="21">
        <f>IF(A244="",0,IF(K244="Pago",0,G244-N244))</f>
        <v/>
      </c>
      <c r="P244" s="22">
        <f>IF(AND(I244&lt;&gt;"",H244&lt;&gt;""),I244-H244,"")</f>
        <v/>
      </c>
    </row>
    <row r="245">
      <c r="A245" s="18" t="n"/>
      <c r="B245" s="19" t="n"/>
      <c r="C245" s="19" t="n"/>
      <c r="D245" s="10">
        <f>IF(OR(B245="",C245=""),"",IF(MOD(C245-B245,1)=0,24,MOD(C245-B245,1)*24))</f>
        <v/>
      </c>
      <c r="E245" s="16" t="n"/>
      <c r="F245" s="9">
        <f>IF(E245="","",IFERROR(INDEX(Fontes!$B$5:$B$54,MATCH(E245,Fontes!$A$5:$A$54,0)),"fonte não cadastrada"))</f>
        <v/>
      </c>
      <c r="G245" s="17" t="n"/>
      <c r="H245" s="20">
        <f>IF(OR(A245="",E245=""),"",IFERROR(IF(INDEX(Fontes!$C$5:$C$54,MATCH(E245,Fontes!$A$5:$A$54,0))="Dias corridos",A245+INDEX(Fontes!$D$5:$D$54,MATCH(E245,Fontes!$A$5:$A$54,0)),DATE(YEAR(A245),MONTH(A245)+INDEX(Fontes!$F$5:$F$54,MATCH(E245,Fontes!$A$5:$A$54,0)),MIN(INDEX(Fontes!$E$5:$E$54,MATCH(E245,Fontes!$A$5:$A$54,0)),DAY(EOMONTH(DATE(YEAR(A245),MONTH(A245)+INDEX(Fontes!$F$5:$F$54,MATCH(E245,Fontes!$A$5:$A$54,0)),1),0))))),""))</f>
        <v/>
      </c>
      <c r="I245" s="18" t="n"/>
      <c r="J245" s="17" t="n"/>
      <c r="K245" s="9">
        <f>IF(A245="","",IF(I245&lt;&gt;"",IF(AND(J245&lt;&gt;"",J245&lt;G245),"Pago parcial","Pago"),IF(H245="","Sem previsão",IF(TODAY()&gt;H245,"Atrasado","A receber"))))</f>
        <v/>
      </c>
      <c r="L245" s="10">
        <f>IF(K245="Atrasado",TODAY()-H245,"")</f>
        <v/>
      </c>
      <c r="M245" s="16" t="n"/>
      <c r="N245" s="21">
        <f>IF(A245="",0,IF(K245="Pago",IF(J245="",G245,J245),IF(K245="Pago parcial",J245,0)))</f>
        <v/>
      </c>
      <c r="O245" s="21">
        <f>IF(A245="",0,IF(K245="Pago",0,G245-N245))</f>
        <v/>
      </c>
      <c r="P245" s="22">
        <f>IF(AND(I245&lt;&gt;"",H245&lt;&gt;""),I245-H245,"")</f>
        <v/>
      </c>
    </row>
    <row r="246">
      <c r="A246" s="18" t="n"/>
      <c r="B246" s="19" t="n"/>
      <c r="C246" s="19" t="n"/>
      <c r="D246" s="10">
        <f>IF(OR(B246="",C246=""),"",IF(MOD(C246-B246,1)=0,24,MOD(C246-B246,1)*24))</f>
        <v/>
      </c>
      <c r="E246" s="16" t="n"/>
      <c r="F246" s="9">
        <f>IF(E246="","",IFERROR(INDEX(Fontes!$B$5:$B$54,MATCH(E246,Fontes!$A$5:$A$54,0)),"fonte não cadastrada"))</f>
        <v/>
      </c>
      <c r="G246" s="17" t="n"/>
      <c r="H246" s="20">
        <f>IF(OR(A246="",E246=""),"",IFERROR(IF(INDEX(Fontes!$C$5:$C$54,MATCH(E246,Fontes!$A$5:$A$54,0))="Dias corridos",A246+INDEX(Fontes!$D$5:$D$54,MATCH(E246,Fontes!$A$5:$A$54,0)),DATE(YEAR(A246),MONTH(A246)+INDEX(Fontes!$F$5:$F$54,MATCH(E246,Fontes!$A$5:$A$54,0)),MIN(INDEX(Fontes!$E$5:$E$54,MATCH(E246,Fontes!$A$5:$A$54,0)),DAY(EOMONTH(DATE(YEAR(A246),MONTH(A246)+INDEX(Fontes!$F$5:$F$54,MATCH(E246,Fontes!$A$5:$A$54,0)),1),0))))),""))</f>
        <v/>
      </c>
      <c r="I246" s="18" t="n"/>
      <c r="J246" s="17" t="n"/>
      <c r="K246" s="9">
        <f>IF(A246="","",IF(I246&lt;&gt;"",IF(AND(J246&lt;&gt;"",J246&lt;G246),"Pago parcial","Pago"),IF(H246="","Sem previsão",IF(TODAY()&gt;H246,"Atrasado","A receber"))))</f>
        <v/>
      </c>
      <c r="L246" s="10">
        <f>IF(K246="Atrasado",TODAY()-H246,"")</f>
        <v/>
      </c>
      <c r="M246" s="16" t="n"/>
      <c r="N246" s="21">
        <f>IF(A246="",0,IF(K246="Pago",IF(J246="",G246,J246),IF(K246="Pago parcial",J246,0)))</f>
        <v/>
      </c>
      <c r="O246" s="21">
        <f>IF(A246="",0,IF(K246="Pago",0,G246-N246))</f>
        <v/>
      </c>
      <c r="P246" s="22">
        <f>IF(AND(I246&lt;&gt;"",H246&lt;&gt;""),I246-H246,"")</f>
        <v/>
      </c>
    </row>
    <row r="247">
      <c r="A247" s="18" t="n"/>
      <c r="B247" s="19" t="n"/>
      <c r="C247" s="19" t="n"/>
      <c r="D247" s="10">
        <f>IF(OR(B247="",C247=""),"",IF(MOD(C247-B247,1)=0,24,MOD(C247-B247,1)*24))</f>
        <v/>
      </c>
      <c r="E247" s="16" t="n"/>
      <c r="F247" s="9">
        <f>IF(E247="","",IFERROR(INDEX(Fontes!$B$5:$B$54,MATCH(E247,Fontes!$A$5:$A$54,0)),"fonte não cadastrada"))</f>
        <v/>
      </c>
      <c r="G247" s="17" t="n"/>
      <c r="H247" s="20">
        <f>IF(OR(A247="",E247=""),"",IFERROR(IF(INDEX(Fontes!$C$5:$C$54,MATCH(E247,Fontes!$A$5:$A$54,0))="Dias corridos",A247+INDEX(Fontes!$D$5:$D$54,MATCH(E247,Fontes!$A$5:$A$54,0)),DATE(YEAR(A247),MONTH(A247)+INDEX(Fontes!$F$5:$F$54,MATCH(E247,Fontes!$A$5:$A$54,0)),MIN(INDEX(Fontes!$E$5:$E$54,MATCH(E247,Fontes!$A$5:$A$54,0)),DAY(EOMONTH(DATE(YEAR(A247),MONTH(A247)+INDEX(Fontes!$F$5:$F$54,MATCH(E247,Fontes!$A$5:$A$54,0)),1),0))))),""))</f>
        <v/>
      </c>
      <c r="I247" s="18" t="n"/>
      <c r="J247" s="17" t="n"/>
      <c r="K247" s="9">
        <f>IF(A247="","",IF(I247&lt;&gt;"",IF(AND(J247&lt;&gt;"",J247&lt;G247),"Pago parcial","Pago"),IF(H247="","Sem previsão",IF(TODAY()&gt;H247,"Atrasado","A receber"))))</f>
        <v/>
      </c>
      <c r="L247" s="10">
        <f>IF(K247="Atrasado",TODAY()-H247,"")</f>
        <v/>
      </c>
      <c r="M247" s="16" t="n"/>
      <c r="N247" s="21">
        <f>IF(A247="",0,IF(K247="Pago",IF(J247="",G247,J247),IF(K247="Pago parcial",J247,0)))</f>
        <v/>
      </c>
      <c r="O247" s="21">
        <f>IF(A247="",0,IF(K247="Pago",0,G247-N247))</f>
        <v/>
      </c>
      <c r="P247" s="22">
        <f>IF(AND(I247&lt;&gt;"",H247&lt;&gt;""),I247-H247,"")</f>
        <v/>
      </c>
    </row>
    <row r="248">
      <c r="A248" s="18" t="n"/>
      <c r="B248" s="19" t="n"/>
      <c r="C248" s="19" t="n"/>
      <c r="D248" s="10">
        <f>IF(OR(B248="",C248=""),"",IF(MOD(C248-B248,1)=0,24,MOD(C248-B248,1)*24))</f>
        <v/>
      </c>
      <c r="E248" s="16" t="n"/>
      <c r="F248" s="9">
        <f>IF(E248="","",IFERROR(INDEX(Fontes!$B$5:$B$54,MATCH(E248,Fontes!$A$5:$A$54,0)),"fonte não cadastrada"))</f>
        <v/>
      </c>
      <c r="G248" s="17" t="n"/>
      <c r="H248" s="20">
        <f>IF(OR(A248="",E248=""),"",IFERROR(IF(INDEX(Fontes!$C$5:$C$54,MATCH(E248,Fontes!$A$5:$A$54,0))="Dias corridos",A248+INDEX(Fontes!$D$5:$D$54,MATCH(E248,Fontes!$A$5:$A$54,0)),DATE(YEAR(A248),MONTH(A248)+INDEX(Fontes!$F$5:$F$54,MATCH(E248,Fontes!$A$5:$A$54,0)),MIN(INDEX(Fontes!$E$5:$E$54,MATCH(E248,Fontes!$A$5:$A$54,0)),DAY(EOMONTH(DATE(YEAR(A248),MONTH(A248)+INDEX(Fontes!$F$5:$F$54,MATCH(E248,Fontes!$A$5:$A$54,0)),1),0))))),""))</f>
        <v/>
      </c>
      <c r="I248" s="18" t="n"/>
      <c r="J248" s="17" t="n"/>
      <c r="K248" s="9">
        <f>IF(A248="","",IF(I248&lt;&gt;"",IF(AND(J248&lt;&gt;"",J248&lt;G248),"Pago parcial","Pago"),IF(H248="","Sem previsão",IF(TODAY()&gt;H248,"Atrasado","A receber"))))</f>
        <v/>
      </c>
      <c r="L248" s="10">
        <f>IF(K248="Atrasado",TODAY()-H248,"")</f>
        <v/>
      </c>
      <c r="M248" s="16" t="n"/>
      <c r="N248" s="21">
        <f>IF(A248="",0,IF(K248="Pago",IF(J248="",G248,J248),IF(K248="Pago parcial",J248,0)))</f>
        <v/>
      </c>
      <c r="O248" s="21">
        <f>IF(A248="",0,IF(K248="Pago",0,G248-N248))</f>
        <v/>
      </c>
      <c r="P248" s="22">
        <f>IF(AND(I248&lt;&gt;"",H248&lt;&gt;""),I248-H248,"")</f>
        <v/>
      </c>
    </row>
    <row r="249">
      <c r="A249" s="18" t="n"/>
      <c r="B249" s="19" t="n"/>
      <c r="C249" s="19" t="n"/>
      <c r="D249" s="10">
        <f>IF(OR(B249="",C249=""),"",IF(MOD(C249-B249,1)=0,24,MOD(C249-B249,1)*24))</f>
        <v/>
      </c>
      <c r="E249" s="16" t="n"/>
      <c r="F249" s="9">
        <f>IF(E249="","",IFERROR(INDEX(Fontes!$B$5:$B$54,MATCH(E249,Fontes!$A$5:$A$54,0)),"fonte não cadastrada"))</f>
        <v/>
      </c>
      <c r="G249" s="17" t="n"/>
      <c r="H249" s="20">
        <f>IF(OR(A249="",E249=""),"",IFERROR(IF(INDEX(Fontes!$C$5:$C$54,MATCH(E249,Fontes!$A$5:$A$54,0))="Dias corridos",A249+INDEX(Fontes!$D$5:$D$54,MATCH(E249,Fontes!$A$5:$A$54,0)),DATE(YEAR(A249),MONTH(A249)+INDEX(Fontes!$F$5:$F$54,MATCH(E249,Fontes!$A$5:$A$54,0)),MIN(INDEX(Fontes!$E$5:$E$54,MATCH(E249,Fontes!$A$5:$A$54,0)),DAY(EOMONTH(DATE(YEAR(A249),MONTH(A249)+INDEX(Fontes!$F$5:$F$54,MATCH(E249,Fontes!$A$5:$A$54,0)),1),0))))),""))</f>
        <v/>
      </c>
      <c r="I249" s="18" t="n"/>
      <c r="J249" s="17" t="n"/>
      <c r="K249" s="9">
        <f>IF(A249="","",IF(I249&lt;&gt;"",IF(AND(J249&lt;&gt;"",J249&lt;G249),"Pago parcial","Pago"),IF(H249="","Sem previsão",IF(TODAY()&gt;H249,"Atrasado","A receber"))))</f>
        <v/>
      </c>
      <c r="L249" s="10">
        <f>IF(K249="Atrasado",TODAY()-H249,"")</f>
        <v/>
      </c>
      <c r="M249" s="16" t="n"/>
      <c r="N249" s="21">
        <f>IF(A249="",0,IF(K249="Pago",IF(J249="",G249,J249),IF(K249="Pago parcial",J249,0)))</f>
        <v/>
      </c>
      <c r="O249" s="21">
        <f>IF(A249="",0,IF(K249="Pago",0,G249-N249))</f>
        <v/>
      </c>
      <c r="P249" s="22">
        <f>IF(AND(I249&lt;&gt;"",H249&lt;&gt;""),I249-H249,"")</f>
        <v/>
      </c>
    </row>
    <row r="250">
      <c r="A250" s="18" t="n"/>
      <c r="B250" s="19" t="n"/>
      <c r="C250" s="19" t="n"/>
      <c r="D250" s="10">
        <f>IF(OR(B250="",C250=""),"",IF(MOD(C250-B250,1)=0,24,MOD(C250-B250,1)*24))</f>
        <v/>
      </c>
      <c r="E250" s="16" t="n"/>
      <c r="F250" s="9">
        <f>IF(E250="","",IFERROR(INDEX(Fontes!$B$5:$B$54,MATCH(E250,Fontes!$A$5:$A$54,0)),"fonte não cadastrada"))</f>
        <v/>
      </c>
      <c r="G250" s="17" t="n"/>
      <c r="H250" s="20">
        <f>IF(OR(A250="",E250=""),"",IFERROR(IF(INDEX(Fontes!$C$5:$C$54,MATCH(E250,Fontes!$A$5:$A$54,0))="Dias corridos",A250+INDEX(Fontes!$D$5:$D$54,MATCH(E250,Fontes!$A$5:$A$54,0)),DATE(YEAR(A250),MONTH(A250)+INDEX(Fontes!$F$5:$F$54,MATCH(E250,Fontes!$A$5:$A$54,0)),MIN(INDEX(Fontes!$E$5:$E$54,MATCH(E250,Fontes!$A$5:$A$54,0)),DAY(EOMONTH(DATE(YEAR(A250),MONTH(A250)+INDEX(Fontes!$F$5:$F$54,MATCH(E250,Fontes!$A$5:$A$54,0)),1),0))))),""))</f>
        <v/>
      </c>
      <c r="I250" s="18" t="n"/>
      <c r="J250" s="17" t="n"/>
      <c r="K250" s="9">
        <f>IF(A250="","",IF(I250&lt;&gt;"",IF(AND(J250&lt;&gt;"",J250&lt;G250),"Pago parcial","Pago"),IF(H250="","Sem previsão",IF(TODAY()&gt;H250,"Atrasado","A receber"))))</f>
        <v/>
      </c>
      <c r="L250" s="10">
        <f>IF(K250="Atrasado",TODAY()-H250,"")</f>
        <v/>
      </c>
      <c r="M250" s="16" t="n"/>
      <c r="N250" s="21">
        <f>IF(A250="",0,IF(K250="Pago",IF(J250="",G250,J250),IF(K250="Pago parcial",J250,0)))</f>
        <v/>
      </c>
      <c r="O250" s="21">
        <f>IF(A250="",0,IF(K250="Pago",0,G250-N250))</f>
        <v/>
      </c>
      <c r="P250" s="22">
        <f>IF(AND(I250&lt;&gt;"",H250&lt;&gt;""),I250-H250,"")</f>
        <v/>
      </c>
    </row>
    <row r="251">
      <c r="A251" s="18" t="n"/>
      <c r="B251" s="19" t="n"/>
      <c r="C251" s="19" t="n"/>
      <c r="D251" s="10">
        <f>IF(OR(B251="",C251=""),"",IF(MOD(C251-B251,1)=0,24,MOD(C251-B251,1)*24))</f>
        <v/>
      </c>
      <c r="E251" s="16" t="n"/>
      <c r="F251" s="9">
        <f>IF(E251="","",IFERROR(INDEX(Fontes!$B$5:$B$54,MATCH(E251,Fontes!$A$5:$A$54,0)),"fonte não cadastrada"))</f>
        <v/>
      </c>
      <c r="G251" s="17" t="n"/>
      <c r="H251" s="20">
        <f>IF(OR(A251="",E251=""),"",IFERROR(IF(INDEX(Fontes!$C$5:$C$54,MATCH(E251,Fontes!$A$5:$A$54,0))="Dias corridos",A251+INDEX(Fontes!$D$5:$D$54,MATCH(E251,Fontes!$A$5:$A$54,0)),DATE(YEAR(A251),MONTH(A251)+INDEX(Fontes!$F$5:$F$54,MATCH(E251,Fontes!$A$5:$A$54,0)),MIN(INDEX(Fontes!$E$5:$E$54,MATCH(E251,Fontes!$A$5:$A$54,0)),DAY(EOMONTH(DATE(YEAR(A251),MONTH(A251)+INDEX(Fontes!$F$5:$F$54,MATCH(E251,Fontes!$A$5:$A$54,0)),1),0))))),""))</f>
        <v/>
      </c>
      <c r="I251" s="18" t="n"/>
      <c r="J251" s="17" t="n"/>
      <c r="K251" s="9">
        <f>IF(A251="","",IF(I251&lt;&gt;"",IF(AND(J251&lt;&gt;"",J251&lt;G251),"Pago parcial","Pago"),IF(H251="","Sem previsão",IF(TODAY()&gt;H251,"Atrasado","A receber"))))</f>
        <v/>
      </c>
      <c r="L251" s="10">
        <f>IF(K251="Atrasado",TODAY()-H251,"")</f>
        <v/>
      </c>
      <c r="M251" s="16" t="n"/>
      <c r="N251" s="21">
        <f>IF(A251="",0,IF(K251="Pago",IF(J251="",G251,J251),IF(K251="Pago parcial",J251,0)))</f>
        <v/>
      </c>
      <c r="O251" s="21">
        <f>IF(A251="",0,IF(K251="Pago",0,G251-N251))</f>
        <v/>
      </c>
      <c r="P251" s="22">
        <f>IF(AND(I251&lt;&gt;"",H251&lt;&gt;""),I251-H251,"")</f>
        <v/>
      </c>
    </row>
    <row r="252">
      <c r="A252" s="18" t="n"/>
      <c r="B252" s="19" t="n"/>
      <c r="C252" s="19" t="n"/>
      <c r="D252" s="10">
        <f>IF(OR(B252="",C252=""),"",IF(MOD(C252-B252,1)=0,24,MOD(C252-B252,1)*24))</f>
        <v/>
      </c>
      <c r="E252" s="16" t="n"/>
      <c r="F252" s="9">
        <f>IF(E252="","",IFERROR(INDEX(Fontes!$B$5:$B$54,MATCH(E252,Fontes!$A$5:$A$54,0)),"fonte não cadastrada"))</f>
        <v/>
      </c>
      <c r="G252" s="17" t="n"/>
      <c r="H252" s="20">
        <f>IF(OR(A252="",E252=""),"",IFERROR(IF(INDEX(Fontes!$C$5:$C$54,MATCH(E252,Fontes!$A$5:$A$54,0))="Dias corridos",A252+INDEX(Fontes!$D$5:$D$54,MATCH(E252,Fontes!$A$5:$A$54,0)),DATE(YEAR(A252),MONTH(A252)+INDEX(Fontes!$F$5:$F$54,MATCH(E252,Fontes!$A$5:$A$54,0)),MIN(INDEX(Fontes!$E$5:$E$54,MATCH(E252,Fontes!$A$5:$A$54,0)),DAY(EOMONTH(DATE(YEAR(A252),MONTH(A252)+INDEX(Fontes!$F$5:$F$54,MATCH(E252,Fontes!$A$5:$A$54,0)),1),0))))),""))</f>
        <v/>
      </c>
      <c r="I252" s="18" t="n"/>
      <c r="J252" s="17" t="n"/>
      <c r="K252" s="9">
        <f>IF(A252="","",IF(I252&lt;&gt;"",IF(AND(J252&lt;&gt;"",J252&lt;G252),"Pago parcial","Pago"),IF(H252="","Sem previsão",IF(TODAY()&gt;H252,"Atrasado","A receber"))))</f>
        <v/>
      </c>
      <c r="L252" s="10">
        <f>IF(K252="Atrasado",TODAY()-H252,"")</f>
        <v/>
      </c>
      <c r="M252" s="16" t="n"/>
      <c r="N252" s="21">
        <f>IF(A252="",0,IF(K252="Pago",IF(J252="",G252,J252),IF(K252="Pago parcial",J252,0)))</f>
        <v/>
      </c>
      <c r="O252" s="21">
        <f>IF(A252="",0,IF(K252="Pago",0,G252-N252))</f>
        <v/>
      </c>
      <c r="P252" s="22">
        <f>IF(AND(I252&lt;&gt;"",H252&lt;&gt;""),I252-H252,"")</f>
        <v/>
      </c>
    </row>
    <row r="253">
      <c r="A253" s="18" t="n"/>
      <c r="B253" s="19" t="n"/>
      <c r="C253" s="19" t="n"/>
      <c r="D253" s="10">
        <f>IF(OR(B253="",C253=""),"",IF(MOD(C253-B253,1)=0,24,MOD(C253-B253,1)*24))</f>
        <v/>
      </c>
      <c r="E253" s="16" t="n"/>
      <c r="F253" s="9">
        <f>IF(E253="","",IFERROR(INDEX(Fontes!$B$5:$B$54,MATCH(E253,Fontes!$A$5:$A$54,0)),"fonte não cadastrada"))</f>
        <v/>
      </c>
      <c r="G253" s="17" t="n"/>
      <c r="H253" s="20">
        <f>IF(OR(A253="",E253=""),"",IFERROR(IF(INDEX(Fontes!$C$5:$C$54,MATCH(E253,Fontes!$A$5:$A$54,0))="Dias corridos",A253+INDEX(Fontes!$D$5:$D$54,MATCH(E253,Fontes!$A$5:$A$54,0)),DATE(YEAR(A253),MONTH(A253)+INDEX(Fontes!$F$5:$F$54,MATCH(E253,Fontes!$A$5:$A$54,0)),MIN(INDEX(Fontes!$E$5:$E$54,MATCH(E253,Fontes!$A$5:$A$54,0)),DAY(EOMONTH(DATE(YEAR(A253),MONTH(A253)+INDEX(Fontes!$F$5:$F$54,MATCH(E253,Fontes!$A$5:$A$54,0)),1),0))))),""))</f>
        <v/>
      </c>
      <c r="I253" s="18" t="n"/>
      <c r="J253" s="17" t="n"/>
      <c r="K253" s="9">
        <f>IF(A253="","",IF(I253&lt;&gt;"",IF(AND(J253&lt;&gt;"",J253&lt;G253),"Pago parcial","Pago"),IF(H253="","Sem previsão",IF(TODAY()&gt;H253,"Atrasado","A receber"))))</f>
        <v/>
      </c>
      <c r="L253" s="10">
        <f>IF(K253="Atrasado",TODAY()-H253,"")</f>
        <v/>
      </c>
      <c r="M253" s="16" t="n"/>
      <c r="N253" s="21">
        <f>IF(A253="",0,IF(K253="Pago",IF(J253="",G253,J253),IF(K253="Pago parcial",J253,0)))</f>
        <v/>
      </c>
      <c r="O253" s="21">
        <f>IF(A253="",0,IF(K253="Pago",0,G253-N253))</f>
        <v/>
      </c>
      <c r="P253" s="22">
        <f>IF(AND(I253&lt;&gt;"",H253&lt;&gt;""),I253-H253,"")</f>
        <v/>
      </c>
    </row>
    <row r="254">
      <c r="A254" s="18" t="n"/>
      <c r="B254" s="19" t="n"/>
      <c r="C254" s="19" t="n"/>
      <c r="D254" s="10">
        <f>IF(OR(B254="",C254=""),"",IF(MOD(C254-B254,1)=0,24,MOD(C254-B254,1)*24))</f>
        <v/>
      </c>
      <c r="E254" s="16" t="n"/>
      <c r="F254" s="9">
        <f>IF(E254="","",IFERROR(INDEX(Fontes!$B$5:$B$54,MATCH(E254,Fontes!$A$5:$A$54,0)),"fonte não cadastrada"))</f>
        <v/>
      </c>
      <c r="G254" s="17" t="n"/>
      <c r="H254" s="20">
        <f>IF(OR(A254="",E254=""),"",IFERROR(IF(INDEX(Fontes!$C$5:$C$54,MATCH(E254,Fontes!$A$5:$A$54,0))="Dias corridos",A254+INDEX(Fontes!$D$5:$D$54,MATCH(E254,Fontes!$A$5:$A$54,0)),DATE(YEAR(A254),MONTH(A254)+INDEX(Fontes!$F$5:$F$54,MATCH(E254,Fontes!$A$5:$A$54,0)),MIN(INDEX(Fontes!$E$5:$E$54,MATCH(E254,Fontes!$A$5:$A$54,0)),DAY(EOMONTH(DATE(YEAR(A254),MONTH(A254)+INDEX(Fontes!$F$5:$F$54,MATCH(E254,Fontes!$A$5:$A$54,0)),1),0))))),""))</f>
        <v/>
      </c>
      <c r="I254" s="18" t="n"/>
      <c r="J254" s="17" t="n"/>
      <c r="K254" s="9">
        <f>IF(A254="","",IF(I254&lt;&gt;"",IF(AND(J254&lt;&gt;"",J254&lt;G254),"Pago parcial","Pago"),IF(H254="","Sem previsão",IF(TODAY()&gt;H254,"Atrasado","A receber"))))</f>
        <v/>
      </c>
      <c r="L254" s="10">
        <f>IF(K254="Atrasado",TODAY()-H254,"")</f>
        <v/>
      </c>
      <c r="M254" s="16" t="n"/>
      <c r="N254" s="21">
        <f>IF(A254="",0,IF(K254="Pago",IF(J254="",G254,J254),IF(K254="Pago parcial",J254,0)))</f>
        <v/>
      </c>
      <c r="O254" s="21">
        <f>IF(A254="",0,IF(K254="Pago",0,G254-N254))</f>
        <v/>
      </c>
      <c r="P254" s="22">
        <f>IF(AND(I254&lt;&gt;"",H254&lt;&gt;""),I254-H254,"")</f>
        <v/>
      </c>
    </row>
    <row r="255">
      <c r="A255" s="18" t="n"/>
      <c r="B255" s="19" t="n"/>
      <c r="C255" s="19" t="n"/>
      <c r="D255" s="10">
        <f>IF(OR(B255="",C255=""),"",IF(MOD(C255-B255,1)=0,24,MOD(C255-B255,1)*24))</f>
        <v/>
      </c>
      <c r="E255" s="16" t="n"/>
      <c r="F255" s="9">
        <f>IF(E255="","",IFERROR(INDEX(Fontes!$B$5:$B$54,MATCH(E255,Fontes!$A$5:$A$54,0)),"fonte não cadastrada"))</f>
        <v/>
      </c>
      <c r="G255" s="17" t="n"/>
      <c r="H255" s="20">
        <f>IF(OR(A255="",E255=""),"",IFERROR(IF(INDEX(Fontes!$C$5:$C$54,MATCH(E255,Fontes!$A$5:$A$54,0))="Dias corridos",A255+INDEX(Fontes!$D$5:$D$54,MATCH(E255,Fontes!$A$5:$A$54,0)),DATE(YEAR(A255),MONTH(A255)+INDEX(Fontes!$F$5:$F$54,MATCH(E255,Fontes!$A$5:$A$54,0)),MIN(INDEX(Fontes!$E$5:$E$54,MATCH(E255,Fontes!$A$5:$A$54,0)),DAY(EOMONTH(DATE(YEAR(A255),MONTH(A255)+INDEX(Fontes!$F$5:$F$54,MATCH(E255,Fontes!$A$5:$A$54,0)),1),0))))),""))</f>
        <v/>
      </c>
      <c r="I255" s="18" t="n"/>
      <c r="J255" s="17" t="n"/>
      <c r="K255" s="9">
        <f>IF(A255="","",IF(I255&lt;&gt;"",IF(AND(J255&lt;&gt;"",J255&lt;G255),"Pago parcial","Pago"),IF(H255="","Sem previsão",IF(TODAY()&gt;H255,"Atrasado","A receber"))))</f>
        <v/>
      </c>
      <c r="L255" s="10">
        <f>IF(K255="Atrasado",TODAY()-H255,"")</f>
        <v/>
      </c>
      <c r="M255" s="16" t="n"/>
      <c r="N255" s="21">
        <f>IF(A255="",0,IF(K255="Pago",IF(J255="",G255,J255),IF(K255="Pago parcial",J255,0)))</f>
        <v/>
      </c>
      <c r="O255" s="21">
        <f>IF(A255="",0,IF(K255="Pago",0,G255-N255))</f>
        <v/>
      </c>
      <c r="P255" s="22">
        <f>IF(AND(I255&lt;&gt;"",H255&lt;&gt;""),I255-H255,"")</f>
        <v/>
      </c>
    </row>
    <row r="256">
      <c r="A256" s="18" t="n"/>
      <c r="B256" s="19" t="n"/>
      <c r="C256" s="19" t="n"/>
      <c r="D256" s="10">
        <f>IF(OR(B256="",C256=""),"",IF(MOD(C256-B256,1)=0,24,MOD(C256-B256,1)*24))</f>
        <v/>
      </c>
      <c r="E256" s="16" t="n"/>
      <c r="F256" s="9">
        <f>IF(E256="","",IFERROR(INDEX(Fontes!$B$5:$B$54,MATCH(E256,Fontes!$A$5:$A$54,0)),"fonte não cadastrada"))</f>
        <v/>
      </c>
      <c r="G256" s="17" t="n"/>
      <c r="H256" s="20">
        <f>IF(OR(A256="",E256=""),"",IFERROR(IF(INDEX(Fontes!$C$5:$C$54,MATCH(E256,Fontes!$A$5:$A$54,0))="Dias corridos",A256+INDEX(Fontes!$D$5:$D$54,MATCH(E256,Fontes!$A$5:$A$54,0)),DATE(YEAR(A256),MONTH(A256)+INDEX(Fontes!$F$5:$F$54,MATCH(E256,Fontes!$A$5:$A$54,0)),MIN(INDEX(Fontes!$E$5:$E$54,MATCH(E256,Fontes!$A$5:$A$54,0)),DAY(EOMONTH(DATE(YEAR(A256),MONTH(A256)+INDEX(Fontes!$F$5:$F$54,MATCH(E256,Fontes!$A$5:$A$54,0)),1),0))))),""))</f>
        <v/>
      </c>
      <c r="I256" s="18" t="n"/>
      <c r="J256" s="17" t="n"/>
      <c r="K256" s="9">
        <f>IF(A256="","",IF(I256&lt;&gt;"",IF(AND(J256&lt;&gt;"",J256&lt;G256),"Pago parcial","Pago"),IF(H256="","Sem previsão",IF(TODAY()&gt;H256,"Atrasado","A receber"))))</f>
        <v/>
      </c>
      <c r="L256" s="10">
        <f>IF(K256="Atrasado",TODAY()-H256,"")</f>
        <v/>
      </c>
      <c r="M256" s="16" t="n"/>
      <c r="N256" s="21">
        <f>IF(A256="",0,IF(K256="Pago",IF(J256="",G256,J256),IF(K256="Pago parcial",J256,0)))</f>
        <v/>
      </c>
      <c r="O256" s="21">
        <f>IF(A256="",0,IF(K256="Pago",0,G256-N256))</f>
        <v/>
      </c>
      <c r="P256" s="22">
        <f>IF(AND(I256&lt;&gt;"",H256&lt;&gt;""),I256-H256,"")</f>
        <v/>
      </c>
    </row>
    <row r="257">
      <c r="A257" s="18" t="n"/>
      <c r="B257" s="19" t="n"/>
      <c r="C257" s="19" t="n"/>
      <c r="D257" s="10">
        <f>IF(OR(B257="",C257=""),"",IF(MOD(C257-B257,1)=0,24,MOD(C257-B257,1)*24))</f>
        <v/>
      </c>
      <c r="E257" s="16" t="n"/>
      <c r="F257" s="9">
        <f>IF(E257="","",IFERROR(INDEX(Fontes!$B$5:$B$54,MATCH(E257,Fontes!$A$5:$A$54,0)),"fonte não cadastrada"))</f>
        <v/>
      </c>
      <c r="G257" s="17" t="n"/>
      <c r="H257" s="20">
        <f>IF(OR(A257="",E257=""),"",IFERROR(IF(INDEX(Fontes!$C$5:$C$54,MATCH(E257,Fontes!$A$5:$A$54,0))="Dias corridos",A257+INDEX(Fontes!$D$5:$D$54,MATCH(E257,Fontes!$A$5:$A$54,0)),DATE(YEAR(A257),MONTH(A257)+INDEX(Fontes!$F$5:$F$54,MATCH(E257,Fontes!$A$5:$A$54,0)),MIN(INDEX(Fontes!$E$5:$E$54,MATCH(E257,Fontes!$A$5:$A$54,0)),DAY(EOMONTH(DATE(YEAR(A257),MONTH(A257)+INDEX(Fontes!$F$5:$F$54,MATCH(E257,Fontes!$A$5:$A$54,0)),1),0))))),""))</f>
        <v/>
      </c>
      <c r="I257" s="18" t="n"/>
      <c r="J257" s="17" t="n"/>
      <c r="K257" s="9">
        <f>IF(A257="","",IF(I257&lt;&gt;"",IF(AND(J257&lt;&gt;"",J257&lt;G257),"Pago parcial","Pago"),IF(H257="","Sem previsão",IF(TODAY()&gt;H257,"Atrasado","A receber"))))</f>
        <v/>
      </c>
      <c r="L257" s="10">
        <f>IF(K257="Atrasado",TODAY()-H257,"")</f>
        <v/>
      </c>
      <c r="M257" s="16" t="n"/>
      <c r="N257" s="21">
        <f>IF(A257="",0,IF(K257="Pago",IF(J257="",G257,J257),IF(K257="Pago parcial",J257,0)))</f>
        <v/>
      </c>
      <c r="O257" s="21">
        <f>IF(A257="",0,IF(K257="Pago",0,G257-N257))</f>
        <v/>
      </c>
      <c r="P257" s="22">
        <f>IF(AND(I257&lt;&gt;"",H257&lt;&gt;""),I257-H257,"")</f>
        <v/>
      </c>
    </row>
    <row r="258">
      <c r="A258" s="18" t="n"/>
      <c r="B258" s="19" t="n"/>
      <c r="C258" s="19" t="n"/>
      <c r="D258" s="10">
        <f>IF(OR(B258="",C258=""),"",IF(MOD(C258-B258,1)=0,24,MOD(C258-B258,1)*24))</f>
        <v/>
      </c>
      <c r="E258" s="16" t="n"/>
      <c r="F258" s="9">
        <f>IF(E258="","",IFERROR(INDEX(Fontes!$B$5:$B$54,MATCH(E258,Fontes!$A$5:$A$54,0)),"fonte não cadastrada"))</f>
        <v/>
      </c>
      <c r="G258" s="17" t="n"/>
      <c r="H258" s="20">
        <f>IF(OR(A258="",E258=""),"",IFERROR(IF(INDEX(Fontes!$C$5:$C$54,MATCH(E258,Fontes!$A$5:$A$54,0))="Dias corridos",A258+INDEX(Fontes!$D$5:$D$54,MATCH(E258,Fontes!$A$5:$A$54,0)),DATE(YEAR(A258),MONTH(A258)+INDEX(Fontes!$F$5:$F$54,MATCH(E258,Fontes!$A$5:$A$54,0)),MIN(INDEX(Fontes!$E$5:$E$54,MATCH(E258,Fontes!$A$5:$A$54,0)),DAY(EOMONTH(DATE(YEAR(A258),MONTH(A258)+INDEX(Fontes!$F$5:$F$54,MATCH(E258,Fontes!$A$5:$A$54,0)),1),0))))),""))</f>
        <v/>
      </c>
      <c r="I258" s="18" t="n"/>
      <c r="J258" s="17" t="n"/>
      <c r="K258" s="9">
        <f>IF(A258="","",IF(I258&lt;&gt;"",IF(AND(J258&lt;&gt;"",J258&lt;G258),"Pago parcial","Pago"),IF(H258="","Sem previsão",IF(TODAY()&gt;H258,"Atrasado","A receber"))))</f>
        <v/>
      </c>
      <c r="L258" s="10">
        <f>IF(K258="Atrasado",TODAY()-H258,"")</f>
        <v/>
      </c>
      <c r="M258" s="16" t="n"/>
      <c r="N258" s="21">
        <f>IF(A258="",0,IF(K258="Pago",IF(J258="",G258,J258),IF(K258="Pago parcial",J258,0)))</f>
        <v/>
      </c>
      <c r="O258" s="21">
        <f>IF(A258="",0,IF(K258="Pago",0,G258-N258))</f>
        <v/>
      </c>
      <c r="P258" s="22">
        <f>IF(AND(I258&lt;&gt;"",H258&lt;&gt;""),I258-H258,"")</f>
        <v/>
      </c>
    </row>
    <row r="259">
      <c r="A259" s="18" t="n"/>
      <c r="B259" s="19" t="n"/>
      <c r="C259" s="19" t="n"/>
      <c r="D259" s="10">
        <f>IF(OR(B259="",C259=""),"",IF(MOD(C259-B259,1)=0,24,MOD(C259-B259,1)*24))</f>
        <v/>
      </c>
      <c r="E259" s="16" t="n"/>
      <c r="F259" s="9">
        <f>IF(E259="","",IFERROR(INDEX(Fontes!$B$5:$B$54,MATCH(E259,Fontes!$A$5:$A$54,0)),"fonte não cadastrada"))</f>
        <v/>
      </c>
      <c r="G259" s="17" t="n"/>
      <c r="H259" s="20">
        <f>IF(OR(A259="",E259=""),"",IFERROR(IF(INDEX(Fontes!$C$5:$C$54,MATCH(E259,Fontes!$A$5:$A$54,0))="Dias corridos",A259+INDEX(Fontes!$D$5:$D$54,MATCH(E259,Fontes!$A$5:$A$54,0)),DATE(YEAR(A259),MONTH(A259)+INDEX(Fontes!$F$5:$F$54,MATCH(E259,Fontes!$A$5:$A$54,0)),MIN(INDEX(Fontes!$E$5:$E$54,MATCH(E259,Fontes!$A$5:$A$54,0)),DAY(EOMONTH(DATE(YEAR(A259),MONTH(A259)+INDEX(Fontes!$F$5:$F$54,MATCH(E259,Fontes!$A$5:$A$54,0)),1),0))))),""))</f>
        <v/>
      </c>
      <c r="I259" s="18" t="n"/>
      <c r="J259" s="17" t="n"/>
      <c r="K259" s="9">
        <f>IF(A259="","",IF(I259&lt;&gt;"",IF(AND(J259&lt;&gt;"",J259&lt;G259),"Pago parcial","Pago"),IF(H259="","Sem previsão",IF(TODAY()&gt;H259,"Atrasado","A receber"))))</f>
        <v/>
      </c>
      <c r="L259" s="10">
        <f>IF(K259="Atrasado",TODAY()-H259,"")</f>
        <v/>
      </c>
      <c r="M259" s="16" t="n"/>
      <c r="N259" s="21">
        <f>IF(A259="",0,IF(K259="Pago",IF(J259="",G259,J259),IF(K259="Pago parcial",J259,0)))</f>
        <v/>
      </c>
      <c r="O259" s="21">
        <f>IF(A259="",0,IF(K259="Pago",0,G259-N259))</f>
        <v/>
      </c>
      <c r="P259" s="22">
        <f>IF(AND(I259&lt;&gt;"",H259&lt;&gt;""),I259-H259,"")</f>
        <v/>
      </c>
    </row>
    <row r="260">
      <c r="A260" s="18" t="n"/>
      <c r="B260" s="19" t="n"/>
      <c r="C260" s="19" t="n"/>
      <c r="D260" s="10">
        <f>IF(OR(B260="",C260=""),"",IF(MOD(C260-B260,1)=0,24,MOD(C260-B260,1)*24))</f>
        <v/>
      </c>
      <c r="E260" s="16" t="n"/>
      <c r="F260" s="9">
        <f>IF(E260="","",IFERROR(INDEX(Fontes!$B$5:$B$54,MATCH(E260,Fontes!$A$5:$A$54,0)),"fonte não cadastrada"))</f>
        <v/>
      </c>
      <c r="G260" s="17" t="n"/>
      <c r="H260" s="20">
        <f>IF(OR(A260="",E260=""),"",IFERROR(IF(INDEX(Fontes!$C$5:$C$54,MATCH(E260,Fontes!$A$5:$A$54,0))="Dias corridos",A260+INDEX(Fontes!$D$5:$D$54,MATCH(E260,Fontes!$A$5:$A$54,0)),DATE(YEAR(A260),MONTH(A260)+INDEX(Fontes!$F$5:$F$54,MATCH(E260,Fontes!$A$5:$A$54,0)),MIN(INDEX(Fontes!$E$5:$E$54,MATCH(E260,Fontes!$A$5:$A$54,0)),DAY(EOMONTH(DATE(YEAR(A260),MONTH(A260)+INDEX(Fontes!$F$5:$F$54,MATCH(E260,Fontes!$A$5:$A$54,0)),1),0))))),""))</f>
        <v/>
      </c>
      <c r="I260" s="18" t="n"/>
      <c r="J260" s="17" t="n"/>
      <c r="K260" s="9">
        <f>IF(A260="","",IF(I260&lt;&gt;"",IF(AND(J260&lt;&gt;"",J260&lt;G260),"Pago parcial","Pago"),IF(H260="","Sem previsão",IF(TODAY()&gt;H260,"Atrasado","A receber"))))</f>
        <v/>
      </c>
      <c r="L260" s="10">
        <f>IF(K260="Atrasado",TODAY()-H260,"")</f>
        <v/>
      </c>
      <c r="M260" s="16" t="n"/>
      <c r="N260" s="21">
        <f>IF(A260="",0,IF(K260="Pago",IF(J260="",G260,J260),IF(K260="Pago parcial",J260,0)))</f>
        <v/>
      </c>
      <c r="O260" s="21">
        <f>IF(A260="",0,IF(K260="Pago",0,G260-N260))</f>
        <v/>
      </c>
      <c r="P260" s="22">
        <f>IF(AND(I260&lt;&gt;"",H260&lt;&gt;""),I260-H260,"")</f>
        <v/>
      </c>
    </row>
    <row r="261">
      <c r="A261" s="18" t="n"/>
      <c r="B261" s="19" t="n"/>
      <c r="C261" s="19" t="n"/>
      <c r="D261" s="10">
        <f>IF(OR(B261="",C261=""),"",IF(MOD(C261-B261,1)=0,24,MOD(C261-B261,1)*24))</f>
        <v/>
      </c>
      <c r="E261" s="16" t="n"/>
      <c r="F261" s="9">
        <f>IF(E261="","",IFERROR(INDEX(Fontes!$B$5:$B$54,MATCH(E261,Fontes!$A$5:$A$54,0)),"fonte não cadastrada"))</f>
        <v/>
      </c>
      <c r="G261" s="17" t="n"/>
      <c r="H261" s="20">
        <f>IF(OR(A261="",E261=""),"",IFERROR(IF(INDEX(Fontes!$C$5:$C$54,MATCH(E261,Fontes!$A$5:$A$54,0))="Dias corridos",A261+INDEX(Fontes!$D$5:$D$54,MATCH(E261,Fontes!$A$5:$A$54,0)),DATE(YEAR(A261),MONTH(A261)+INDEX(Fontes!$F$5:$F$54,MATCH(E261,Fontes!$A$5:$A$54,0)),MIN(INDEX(Fontes!$E$5:$E$54,MATCH(E261,Fontes!$A$5:$A$54,0)),DAY(EOMONTH(DATE(YEAR(A261),MONTH(A261)+INDEX(Fontes!$F$5:$F$54,MATCH(E261,Fontes!$A$5:$A$54,0)),1),0))))),""))</f>
        <v/>
      </c>
      <c r="I261" s="18" t="n"/>
      <c r="J261" s="17" t="n"/>
      <c r="K261" s="9">
        <f>IF(A261="","",IF(I261&lt;&gt;"",IF(AND(J261&lt;&gt;"",J261&lt;G261),"Pago parcial","Pago"),IF(H261="","Sem previsão",IF(TODAY()&gt;H261,"Atrasado","A receber"))))</f>
        <v/>
      </c>
      <c r="L261" s="10">
        <f>IF(K261="Atrasado",TODAY()-H261,"")</f>
        <v/>
      </c>
      <c r="M261" s="16" t="n"/>
      <c r="N261" s="21">
        <f>IF(A261="",0,IF(K261="Pago",IF(J261="",G261,J261),IF(K261="Pago parcial",J261,0)))</f>
        <v/>
      </c>
      <c r="O261" s="21">
        <f>IF(A261="",0,IF(K261="Pago",0,G261-N261))</f>
        <v/>
      </c>
      <c r="P261" s="22">
        <f>IF(AND(I261&lt;&gt;"",H261&lt;&gt;""),I261-H261,"")</f>
        <v/>
      </c>
    </row>
    <row r="262">
      <c r="A262" s="18" t="n"/>
      <c r="B262" s="19" t="n"/>
      <c r="C262" s="19" t="n"/>
      <c r="D262" s="10">
        <f>IF(OR(B262="",C262=""),"",IF(MOD(C262-B262,1)=0,24,MOD(C262-B262,1)*24))</f>
        <v/>
      </c>
      <c r="E262" s="16" t="n"/>
      <c r="F262" s="9">
        <f>IF(E262="","",IFERROR(INDEX(Fontes!$B$5:$B$54,MATCH(E262,Fontes!$A$5:$A$54,0)),"fonte não cadastrada"))</f>
        <v/>
      </c>
      <c r="G262" s="17" t="n"/>
      <c r="H262" s="20">
        <f>IF(OR(A262="",E262=""),"",IFERROR(IF(INDEX(Fontes!$C$5:$C$54,MATCH(E262,Fontes!$A$5:$A$54,0))="Dias corridos",A262+INDEX(Fontes!$D$5:$D$54,MATCH(E262,Fontes!$A$5:$A$54,0)),DATE(YEAR(A262),MONTH(A262)+INDEX(Fontes!$F$5:$F$54,MATCH(E262,Fontes!$A$5:$A$54,0)),MIN(INDEX(Fontes!$E$5:$E$54,MATCH(E262,Fontes!$A$5:$A$54,0)),DAY(EOMONTH(DATE(YEAR(A262),MONTH(A262)+INDEX(Fontes!$F$5:$F$54,MATCH(E262,Fontes!$A$5:$A$54,0)),1),0))))),""))</f>
        <v/>
      </c>
      <c r="I262" s="18" t="n"/>
      <c r="J262" s="17" t="n"/>
      <c r="K262" s="9">
        <f>IF(A262="","",IF(I262&lt;&gt;"",IF(AND(J262&lt;&gt;"",J262&lt;G262),"Pago parcial","Pago"),IF(H262="","Sem previsão",IF(TODAY()&gt;H262,"Atrasado","A receber"))))</f>
        <v/>
      </c>
      <c r="L262" s="10">
        <f>IF(K262="Atrasado",TODAY()-H262,"")</f>
        <v/>
      </c>
      <c r="M262" s="16" t="n"/>
      <c r="N262" s="21">
        <f>IF(A262="",0,IF(K262="Pago",IF(J262="",G262,J262),IF(K262="Pago parcial",J262,0)))</f>
        <v/>
      </c>
      <c r="O262" s="21">
        <f>IF(A262="",0,IF(K262="Pago",0,G262-N262))</f>
        <v/>
      </c>
      <c r="P262" s="22">
        <f>IF(AND(I262&lt;&gt;"",H262&lt;&gt;""),I262-H262,"")</f>
        <v/>
      </c>
    </row>
    <row r="263">
      <c r="A263" s="18" t="n"/>
      <c r="B263" s="19" t="n"/>
      <c r="C263" s="19" t="n"/>
      <c r="D263" s="10">
        <f>IF(OR(B263="",C263=""),"",IF(MOD(C263-B263,1)=0,24,MOD(C263-B263,1)*24))</f>
        <v/>
      </c>
      <c r="E263" s="16" t="n"/>
      <c r="F263" s="9">
        <f>IF(E263="","",IFERROR(INDEX(Fontes!$B$5:$B$54,MATCH(E263,Fontes!$A$5:$A$54,0)),"fonte não cadastrada"))</f>
        <v/>
      </c>
      <c r="G263" s="17" t="n"/>
      <c r="H263" s="20">
        <f>IF(OR(A263="",E263=""),"",IFERROR(IF(INDEX(Fontes!$C$5:$C$54,MATCH(E263,Fontes!$A$5:$A$54,0))="Dias corridos",A263+INDEX(Fontes!$D$5:$D$54,MATCH(E263,Fontes!$A$5:$A$54,0)),DATE(YEAR(A263),MONTH(A263)+INDEX(Fontes!$F$5:$F$54,MATCH(E263,Fontes!$A$5:$A$54,0)),MIN(INDEX(Fontes!$E$5:$E$54,MATCH(E263,Fontes!$A$5:$A$54,0)),DAY(EOMONTH(DATE(YEAR(A263),MONTH(A263)+INDEX(Fontes!$F$5:$F$54,MATCH(E263,Fontes!$A$5:$A$54,0)),1),0))))),""))</f>
        <v/>
      </c>
      <c r="I263" s="18" t="n"/>
      <c r="J263" s="17" t="n"/>
      <c r="K263" s="9">
        <f>IF(A263="","",IF(I263&lt;&gt;"",IF(AND(J263&lt;&gt;"",J263&lt;G263),"Pago parcial","Pago"),IF(H263="","Sem previsão",IF(TODAY()&gt;H263,"Atrasado","A receber"))))</f>
        <v/>
      </c>
      <c r="L263" s="10">
        <f>IF(K263="Atrasado",TODAY()-H263,"")</f>
        <v/>
      </c>
      <c r="M263" s="16" t="n"/>
      <c r="N263" s="21">
        <f>IF(A263="",0,IF(K263="Pago",IF(J263="",G263,J263),IF(K263="Pago parcial",J263,0)))</f>
        <v/>
      </c>
      <c r="O263" s="21">
        <f>IF(A263="",0,IF(K263="Pago",0,G263-N263))</f>
        <v/>
      </c>
      <c r="P263" s="22">
        <f>IF(AND(I263&lt;&gt;"",H263&lt;&gt;""),I263-H263,"")</f>
        <v/>
      </c>
    </row>
    <row r="264">
      <c r="A264" s="18" t="n"/>
      <c r="B264" s="19" t="n"/>
      <c r="C264" s="19" t="n"/>
      <c r="D264" s="10">
        <f>IF(OR(B264="",C264=""),"",IF(MOD(C264-B264,1)=0,24,MOD(C264-B264,1)*24))</f>
        <v/>
      </c>
      <c r="E264" s="16" t="n"/>
      <c r="F264" s="9">
        <f>IF(E264="","",IFERROR(INDEX(Fontes!$B$5:$B$54,MATCH(E264,Fontes!$A$5:$A$54,0)),"fonte não cadastrada"))</f>
        <v/>
      </c>
      <c r="G264" s="17" t="n"/>
      <c r="H264" s="20">
        <f>IF(OR(A264="",E264=""),"",IFERROR(IF(INDEX(Fontes!$C$5:$C$54,MATCH(E264,Fontes!$A$5:$A$54,0))="Dias corridos",A264+INDEX(Fontes!$D$5:$D$54,MATCH(E264,Fontes!$A$5:$A$54,0)),DATE(YEAR(A264),MONTH(A264)+INDEX(Fontes!$F$5:$F$54,MATCH(E264,Fontes!$A$5:$A$54,0)),MIN(INDEX(Fontes!$E$5:$E$54,MATCH(E264,Fontes!$A$5:$A$54,0)),DAY(EOMONTH(DATE(YEAR(A264),MONTH(A264)+INDEX(Fontes!$F$5:$F$54,MATCH(E264,Fontes!$A$5:$A$54,0)),1),0))))),""))</f>
        <v/>
      </c>
      <c r="I264" s="18" t="n"/>
      <c r="J264" s="17" t="n"/>
      <c r="K264" s="9">
        <f>IF(A264="","",IF(I264&lt;&gt;"",IF(AND(J264&lt;&gt;"",J264&lt;G264),"Pago parcial","Pago"),IF(H264="","Sem previsão",IF(TODAY()&gt;H264,"Atrasado","A receber"))))</f>
        <v/>
      </c>
      <c r="L264" s="10">
        <f>IF(K264="Atrasado",TODAY()-H264,"")</f>
        <v/>
      </c>
      <c r="M264" s="16" t="n"/>
      <c r="N264" s="21">
        <f>IF(A264="",0,IF(K264="Pago",IF(J264="",G264,J264),IF(K264="Pago parcial",J264,0)))</f>
        <v/>
      </c>
      <c r="O264" s="21">
        <f>IF(A264="",0,IF(K264="Pago",0,G264-N264))</f>
        <v/>
      </c>
      <c r="P264" s="22">
        <f>IF(AND(I264&lt;&gt;"",H264&lt;&gt;""),I264-H264,"")</f>
        <v/>
      </c>
    </row>
    <row r="265">
      <c r="A265" s="18" t="n"/>
      <c r="B265" s="19" t="n"/>
      <c r="C265" s="19" t="n"/>
      <c r="D265" s="10">
        <f>IF(OR(B265="",C265=""),"",IF(MOD(C265-B265,1)=0,24,MOD(C265-B265,1)*24))</f>
        <v/>
      </c>
      <c r="E265" s="16" t="n"/>
      <c r="F265" s="9">
        <f>IF(E265="","",IFERROR(INDEX(Fontes!$B$5:$B$54,MATCH(E265,Fontes!$A$5:$A$54,0)),"fonte não cadastrada"))</f>
        <v/>
      </c>
      <c r="G265" s="17" t="n"/>
      <c r="H265" s="20">
        <f>IF(OR(A265="",E265=""),"",IFERROR(IF(INDEX(Fontes!$C$5:$C$54,MATCH(E265,Fontes!$A$5:$A$54,0))="Dias corridos",A265+INDEX(Fontes!$D$5:$D$54,MATCH(E265,Fontes!$A$5:$A$54,0)),DATE(YEAR(A265),MONTH(A265)+INDEX(Fontes!$F$5:$F$54,MATCH(E265,Fontes!$A$5:$A$54,0)),MIN(INDEX(Fontes!$E$5:$E$54,MATCH(E265,Fontes!$A$5:$A$54,0)),DAY(EOMONTH(DATE(YEAR(A265),MONTH(A265)+INDEX(Fontes!$F$5:$F$54,MATCH(E265,Fontes!$A$5:$A$54,0)),1),0))))),""))</f>
        <v/>
      </c>
      <c r="I265" s="18" t="n"/>
      <c r="J265" s="17" t="n"/>
      <c r="K265" s="9">
        <f>IF(A265="","",IF(I265&lt;&gt;"",IF(AND(J265&lt;&gt;"",J265&lt;G265),"Pago parcial","Pago"),IF(H265="","Sem previsão",IF(TODAY()&gt;H265,"Atrasado","A receber"))))</f>
        <v/>
      </c>
      <c r="L265" s="10">
        <f>IF(K265="Atrasado",TODAY()-H265,"")</f>
        <v/>
      </c>
      <c r="M265" s="16" t="n"/>
      <c r="N265" s="21">
        <f>IF(A265="",0,IF(K265="Pago",IF(J265="",G265,J265),IF(K265="Pago parcial",J265,0)))</f>
        <v/>
      </c>
      <c r="O265" s="21">
        <f>IF(A265="",0,IF(K265="Pago",0,G265-N265))</f>
        <v/>
      </c>
      <c r="P265" s="22">
        <f>IF(AND(I265&lt;&gt;"",H265&lt;&gt;""),I265-H265,"")</f>
        <v/>
      </c>
    </row>
    <row r="266">
      <c r="A266" s="18" t="n"/>
      <c r="B266" s="19" t="n"/>
      <c r="C266" s="19" t="n"/>
      <c r="D266" s="10">
        <f>IF(OR(B266="",C266=""),"",IF(MOD(C266-B266,1)=0,24,MOD(C266-B266,1)*24))</f>
        <v/>
      </c>
      <c r="E266" s="16" t="n"/>
      <c r="F266" s="9">
        <f>IF(E266="","",IFERROR(INDEX(Fontes!$B$5:$B$54,MATCH(E266,Fontes!$A$5:$A$54,0)),"fonte não cadastrada"))</f>
        <v/>
      </c>
      <c r="G266" s="17" t="n"/>
      <c r="H266" s="20">
        <f>IF(OR(A266="",E266=""),"",IFERROR(IF(INDEX(Fontes!$C$5:$C$54,MATCH(E266,Fontes!$A$5:$A$54,0))="Dias corridos",A266+INDEX(Fontes!$D$5:$D$54,MATCH(E266,Fontes!$A$5:$A$54,0)),DATE(YEAR(A266),MONTH(A266)+INDEX(Fontes!$F$5:$F$54,MATCH(E266,Fontes!$A$5:$A$54,0)),MIN(INDEX(Fontes!$E$5:$E$54,MATCH(E266,Fontes!$A$5:$A$54,0)),DAY(EOMONTH(DATE(YEAR(A266),MONTH(A266)+INDEX(Fontes!$F$5:$F$54,MATCH(E266,Fontes!$A$5:$A$54,0)),1),0))))),""))</f>
        <v/>
      </c>
      <c r="I266" s="18" t="n"/>
      <c r="J266" s="17" t="n"/>
      <c r="K266" s="9">
        <f>IF(A266="","",IF(I266&lt;&gt;"",IF(AND(J266&lt;&gt;"",J266&lt;G266),"Pago parcial","Pago"),IF(H266="","Sem previsão",IF(TODAY()&gt;H266,"Atrasado","A receber"))))</f>
        <v/>
      </c>
      <c r="L266" s="10">
        <f>IF(K266="Atrasado",TODAY()-H266,"")</f>
        <v/>
      </c>
      <c r="M266" s="16" t="n"/>
      <c r="N266" s="21">
        <f>IF(A266="",0,IF(K266="Pago",IF(J266="",G266,J266),IF(K266="Pago parcial",J266,0)))</f>
        <v/>
      </c>
      <c r="O266" s="21">
        <f>IF(A266="",0,IF(K266="Pago",0,G266-N266))</f>
        <v/>
      </c>
      <c r="P266" s="22">
        <f>IF(AND(I266&lt;&gt;"",H266&lt;&gt;""),I266-H266,"")</f>
        <v/>
      </c>
    </row>
    <row r="267">
      <c r="A267" s="18" t="n"/>
      <c r="B267" s="19" t="n"/>
      <c r="C267" s="19" t="n"/>
      <c r="D267" s="10">
        <f>IF(OR(B267="",C267=""),"",IF(MOD(C267-B267,1)=0,24,MOD(C267-B267,1)*24))</f>
        <v/>
      </c>
      <c r="E267" s="16" t="n"/>
      <c r="F267" s="9">
        <f>IF(E267="","",IFERROR(INDEX(Fontes!$B$5:$B$54,MATCH(E267,Fontes!$A$5:$A$54,0)),"fonte não cadastrada"))</f>
        <v/>
      </c>
      <c r="G267" s="17" t="n"/>
      <c r="H267" s="20">
        <f>IF(OR(A267="",E267=""),"",IFERROR(IF(INDEX(Fontes!$C$5:$C$54,MATCH(E267,Fontes!$A$5:$A$54,0))="Dias corridos",A267+INDEX(Fontes!$D$5:$D$54,MATCH(E267,Fontes!$A$5:$A$54,0)),DATE(YEAR(A267),MONTH(A267)+INDEX(Fontes!$F$5:$F$54,MATCH(E267,Fontes!$A$5:$A$54,0)),MIN(INDEX(Fontes!$E$5:$E$54,MATCH(E267,Fontes!$A$5:$A$54,0)),DAY(EOMONTH(DATE(YEAR(A267),MONTH(A267)+INDEX(Fontes!$F$5:$F$54,MATCH(E267,Fontes!$A$5:$A$54,0)),1),0))))),""))</f>
        <v/>
      </c>
      <c r="I267" s="18" t="n"/>
      <c r="J267" s="17" t="n"/>
      <c r="K267" s="9">
        <f>IF(A267="","",IF(I267&lt;&gt;"",IF(AND(J267&lt;&gt;"",J267&lt;G267),"Pago parcial","Pago"),IF(H267="","Sem previsão",IF(TODAY()&gt;H267,"Atrasado","A receber"))))</f>
        <v/>
      </c>
      <c r="L267" s="10">
        <f>IF(K267="Atrasado",TODAY()-H267,"")</f>
        <v/>
      </c>
      <c r="M267" s="16" t="n"/>
      <c r="N267" s="21">
        <f>IF(A267="",0,IF(K267="Pago",IF(J267="",G267,J267),IF(K267="Pago parcial",J267,0)))</f>
        <v/>
      </c>
      <c r="O267" s="21">
        <f>IF(A267="",0,IF(K267="Pago",0,G267-N267))</f>
        <v/>
      </c>
      <c r="P267" s="22">
        <f>IF(AND(I267&lt;&gt;"",H267&lt;&gt;""),I267-H267,"")</f>
        <v/>
      </c>
    </row>
    <row r="268">
      <c r="A268" s="18" t="n"/>
      <c r="B268" s="19" t="n"/>
      <c r="C268" s="19" t="n"/>
      <c r="D268" s="10">
        <f>IF(OR(B268="",C268=""),"",IF(MOD(C268-B268,1)=0,24,MOD(C268-B268,1)*24))</f>
        <v/>
      </c>
      <c r="E268" s="16" t="n"/>
      <c r="F268" s="9">
        <f>IF(E268="","",IFERROR(INDEX(Fontes!$B$5:$B$54,MATCH(E268,Fontes!$A$5:$A$54,0)),"fonte não cadastrada"))</f>
        <v/>
      </c>
      <c r="G268" s="17" t="n"/>
      <c r="H268" s="20">
        <f>IF(OR(A268="",E268=""),"",IFERROR(IF(INDEX(Fontes!$C$5:$C$54,MATCH(E268,Fontes!$A$5:$A$54,0))="Dias corridos",A268+INDEX(Fontes!$D$5:$D$54,MATCH(E268,Fontes!$A$5:$A$54,0)),DATE(YEAR(A268),MONTH(A268)+INDEX(Fontes!$F$5:$F$54,MATCH(E268,Fontes!$A$5:$A$54,0)),MIN(INDEX(Fontes!$E$5:$E$54,MATCH(E268,Fontes!$A$5:$A$54,0)),DAY(EOMONTH(DATE(YEAR(A268),MONTH(A268)+INDEX(Fontes!$F$5:$F$54,MATCH(E268,Fontes!$A$5:$A$54,0)),1),0))))),""))</f>
        <v/>
      </c>
      <c r="I268" s="18" t="n"/>
      <c r="J268" s="17" t="n"/>
      <c r="K268" s="9">
        <f>IF(A268="","",IF(I268&lt;&gt;"",IF(AND(J268&lt;&gt;"",J268&lt;G268),"Pago parcial","Pago"),IF(H268="","Sem previsão",IF(TODAY()&gt;H268,"Atrasado","A receber"))))</f>
        <v/>
      </c>
      <c r="L268" s="10">
        <f>IF(K268="Atrasado",TODAY()-H268,"")</f>
        <v/>
      </c>
      <c r="M268" s="16" t="n"/>
      <c r="N268" s="21">
        <f>IF(A268="",0,IF(K268="Pago",IF(J268="",G268,J268),IF(K268="Pago parcial",J268,0)))</f>
        <v/>
      </c>
      <c r="O268" s="21">
        <f>IF(A268="",0,IF(K268="Pago",0,G268-N268))</f>
        <v/>
      </c>
      <c r="P268" s="22">
        <f>IF(AND(I268&lt;&gt;"",H268&lt;&gt;""),I268-H268,"")</f>
        <v/>
      </c>
    </row>
    <row r="269">
      <c r="A269" s="18" t="n"/>
      <c r="B269" s="19" t="n"/>
      <c r="C269" s="19" t="n"/>
      <c r="D269" s="10">
        <f>IF(OR(B269="",C269=""),"",IF(MOD(C269-B269,1)=0,24,MOD(C269-B269,1)*24))</f>
        <v/>
      </c>
      <c r="E269" s="16" t="n"/>
      <c r="F269" s="9">
        <f>IF(E269="","",IFERROR(INDEX(Fontes!$B$5:$B$54,MATCH(E269,Fontes!$A$5:$A$54,0)),"fonte não cadastrada"))</f>
        <v/>
      </c>
      <c r="G269" s="17" t="n"/>
      <c r="H269" s="20">
        <f>IF(OR(A269="",E269=""),"",IFERROR(IF(INDEX(Fontes!$C$5:$C$54,MATCH(E269,Fontes!$A$5:$A$54,0))="Dias corridos",A269+INDEX(Fontes!$D$5:$D$54,MATCH(E269,Fontes!$A$5:$A$54,0)),DATE(YEAR(A269),MONTH(A269)+INDEX(Fontes!$F$5:$F$54,MATCH(E269,Fontes!$A$5:$A$54,0)),MIN(INDEX(Fontes!$E$5:$E$54,MATCH(E269,Fontes!$A$5:$A$54,0)),DAY(EOMONTH(DATE(YEAR(A269),MONTH(A269)+INDEX(Fontes!$F$5:$F$54,MATCH(E269,Fontes!$A$5:$A$54,0)),1),0))))),""))</f>
        <v/>
      </c>
      <c r="I269" s="18" t="n"/>
      <c r="J269" s="17" t="n"/>
      <c r="K269" s="9">
        <f>IF(A269="","",IF(I269&lt;&gt;"",IF(AND(J269&lt;&gt;"",J269&lt;G269),"Pago parcial","Pago"),IF(H269="","Sem previsão",IF(TODAY()&gt;H269,"Atrasado","A receber"))))</f>
        <v/>
      </c>
      <c r="L269" s="10">
        <f>IF(K269="Atrasado",TODAY()-H269,"")</f>
        <v/>
      </c>
      <c r="M269" s="16" t="n"/>
      <c r="N269" s="21">
        <f>IF(A269="",0,IF(K269="Pago",IF(J269="",G269,J269),IF(K269="Pago parcial",J269,0)))</f>
        <v/>
      </c>
      <c r="O269" s="21">
        <f>IF(A269="",0,IF(K269="Pago",0,G269-N269))</f>
        <v/>
      </c>
      <c r="P269" s="22">
        <f>IF(AND(I269&lt;&gt;"",H269&lt;&gt;""),I269-H269,"")</f>
        <v/>
      </c>
    </row>
    <row r="270">
      <c r="A270" s="18" t="n"/>
      <c r="B270" s="19" t="n"/>
      <c r="C270" s="19" t="n"/>
      <c r="D270" s="10">
        <f>IF(OR(B270="",C270=""),"",IF(MOD(C270-B270,1)=0,24,MOD(C270-B270,1)*24))</f>
        <v/>
      </c>
      <c r="E270" s="16" t="n"/>
      <c r="F270" s="9">
        <f>IF(E270="","",IFERROR(INDEX(Fontes!$B$5:$B$54,MATCH(E270,Fontes!$A$5:$A$54,0)),"fonte não cadastrada"))</f>
        <v/>
      </c>
      <c r="G270" s="17" t="n"/>
      <c r="H270" s="20">
        <f>IF(OR(A270="",E270=""),"",IFERROR(IF(INDEX(Fontes!$C$5:$C$54,MATCH(E270,Fontes!$A$5:$A$54,0))="Dias corridos",A270+INDEX(Fontes!$D$5:$D$54,MATCH(E270,Fontes!$A$5:$A$54,0)),DATE(YEAR(A270),MONTH(A270)+INDEX(Fontes!$F$5:$F$54,MATCH(E270,Fontes!$A$5:$A$54,0)),MIN(INDEX(Fontes!$E$5:$E$54,MATCH(E270,Fontes!$A$5:$A$54,0)),DAY(EOMONTH(DATE(YEAR(A270),MONTH(A270)+INDEX(Fontes!$F$5:$F$54,MATCH(E270,Fontes!$A$5:$A$54,0)),1),0))))),""))</f>
        <v/>
      </c>
      <c r="I270" s="18" t="n"/>
      <c r="J270" s="17" t="n"/>
      <c r="K270" s="9">
        <f>IF(A270="","",IF(I270&lt;&gt;"",IF(AND(J270&lt;&gt;"",J270&lt;G270),"Pago parcial","Pago"),IF(H270="","Sem previsão",IF(TODAY()&gt;H270,"Atrasado","A receber"))))</f>
        <v/>
      </c>
      <c r="L270" s="10">
        <f>IF(K270="Atrasado",TODAY()-H270,"")</f>
        <v/>
      </c>
      <c r="M270" s="16" t="n"/>
      <c r="N270" s="21">
        <f>IF(A270="",0,IF(K270="Pago",IF(J270="",G270,J270),IF(K270="Pago parcial",J270,0)))</f>
        <v/>
      </c>
      <c r="O270" s="21">
        <f>IF(A270="",0,IF(K270="Pago",0,G270-N270))</f>
        <v/>
      </c>
      <c r="P270" s="22">
        <f>IF(AND(I270&lt;&gt;"",H270&lt;&gt;""),I270-H270,"")</f>
        <v/>
      </c>
    </row>
    <row r="271">
      <c r="A271" s="18" t="n"/>
      <c r="B271" s="19" t="n"/>
      <c r="C271" s="19" t="n"/>
      <c r="D271" s="10">
        <f>IF(OR(B271="",C271=""),"",IF(MOD(C271-B271,1)=0,24,MOD(C271-B271,1)*24))</f>
        <v/>
      </c>
      <c r="E271" s="16" t="n"/>
      <c r="F271" s="9">
        <f>IF(E271="","",IFERROR(INDEX(Fontes!$B$5:$B$54,MATCH(E271,Fontes!$A$5:$A$54,0)),"fonte não cadastrada"))</f>
        <v/>
      </c>
      <c r="G271" s="17" t="n"/>
      <c r="H271" s="20">
        <f>IF(OR(A271="",E271=""),"",IFERROR(IF(INDEX(Fontes!$C$5:$C$54,MATCH(E271,Fontes!$A$5:$A$54,0))="Dias corridos",A271+INDEX(Fontes!$D$5:$D$54,MATCH(E271,Fontes!$A$5:$A$54,0)),DATE(YEAR(A271),MONTH(A271)+INDEX(Fontes!$F$5:$F$54,MATCH(E271,Fontes!$A$5:$A$54,0)),MIN(INDEX(Fontes!$E$5:$E$54,MATCH(E271,Fontes!$A$5:$A$54,0)),DAY(EOMONTH(DATE(YEAR(A271),MONTH(A271)+INDEX(Fontes!$F$5:$F$54,MATCH(E271,Fontes!$A$5:$A$54,0)),1),0))))),""))</f>
        <v/>
      </c>
      <c r="I271" s="18" t="n"/>
      <c r="J271" s="17" t="n"/>
      <c r="K271" s="9">
        <f>IF(A271="","",IF(I271&lt;&gt;"",IF(AND(J271&lt;&gt;"",J271&lt;G271),"Pago parcial","Pago"),IF(H271="","Sem previsão",IF(TODAY()&gt;H271,"Atrasado","A receber"))))</f>
        <v/>
      </c>
      <c r="L271" s="10">
        <f>IF(K271="Atrasado",TODAY()-H271,"")</f>
        <v/>
      </c>
      <c r="M271" s="16" t="n"/>
      <c r="N271" s="21">
        <f>IF(A271="",0,IF(K271="Pago",IF(J271="",G271,J271),IF(K271="Pago parcial",J271,0)))</f>
        <v/>
      </c>
      <c r="O271" s="21">
        <f>IF(A271="",0,IF(K271="Pago",0,G271-N271))</f>
        <v/>
      </c>
      <c r="P271" s="22">
        <f>IF(AND(I271&lt;&gt;"",H271&lt;&gt;""),I271-H271,"")</f>
        <v/>
      </c>
    </row>
    <row r="272">
      <c r="A272" s="18" t="n"/>
      <c r="B272" s="19" t="n"/>
      <c r="C272" s="19" t="n"/>
      <c r="D272" s="10">
        <f>IF(OR(B272="",C272=""),"",IF(MOD(C272-B272,1)=0,24,MOD(C272-B272,1)*24))</f>
        <v/>
      </c>
      <c r="E272" s="16" t="n"/>
      <c r="F272" s="9">
        <f>IF(E272="","",IFERROR(INDEX(Fontes!$B$5:$B$54,MATCH(E272,Fontes!$A$5:$A$54,0)),"fonte não cadastrada"))</f>
        <v/>
      </c>
      <c r="G272" s="17" t="n"/>
      <c r="H272" s="20">
        <f>IF(OR(A272="",E272=""),"",IFERROR(IF(INDEX(Fontes!$C$5:$C$54,MATCH(E272,Fontes!$A$5:$A$54,0))="Dias corridos",A272+INDEX(Fontes!$D$5:$D$54,MATCH(E272,Fontes!$A$5:$A$54,0)),DATE(YEAR(A272),MONTH(A272)+INDEX(Fontes!$F$5:$F$54,MATCH(E272,Fontes!$A$5:$A$54,0)),MIN(INDEX(Fontes!$E$5:$E$54,MATCH(E272,Fontes!$A$5:$A$54,0)),DAY(EOMONTH(DATE(YEAR(A272),MONTH(A272)+INDEX(Fontes!$F$5:$F$54,MATCH(E272,Fontes!$A$5:$A$54,0)),1),0))))),""))</f>
        <v/>
      </c>
      <c r="I272" s="18" t="n"/>
      <c r="J272" s="17" t="n"/>
      <c r="K272" s="9">
        <f>IF(A272="","",IF(I272&lt;&gt;"",IF(AND(J272&lt;&gt;"",J272&lt;G272),"Pago parcial","Pago"),IF(H272="","Sem previsão",IF(TODAY()&gt;H272,"Atrasado","A receber"))))</f>
        <v/>
      </c>
      <c r="L272" s="10">
        <f>IF(K272="Atrasado",TODAY()-H272,"")</f>
        <v/>
      </c>
      <c r="M272" s="16" t="n"/>
      <c r="N272" s="21">
        <f>IF(A272="",0,IF(K272="Pago",IF(J272="",G272,J272),IF(K272="Pago parcial",J272,0)))</f>
        <v/>
      </c>
      <c r="O272" s="21">
        <f>IF(A272="",0,IF(K272="Pago",0,G272-N272))</f>
        <v/>
      </c>
      <c r="P272" s="22">
        <f>IF(AND(I272&lt;&gt;"",H272&lt;&gt;""),I272-H272,"")</f>
        <v/>
      </c>
    </row>
    <row r="273">
      <c r="A273" s="18" t="n"/>
      <c r="B273" s="19" t="n"/>
      <c r="C273" s="19" t="n"/>
      <c r="D273" s="10">
        <f>IF(OR(B273="",C273=""),"",IF(MOD(C273-B273,1)=0,24,MOD(C273-B273,1)*24))</f>
        <v/>
      </c>
      <c r="E273" s="16" t="n"/>
      <c r="F273" s="9">
        <f>IF(E273="","",IFERROR(INDEX(Fontes!$B$5:$B$54,MATCH(E273,Fontes!$A$5:$A$54,0)),"fonte não cadastrada"))</f>
        <v/>
      </c>
      <c r="G273" s="17" t="n"/>
      <c r="H273" s="20">
        <f>IF(OR(A273="",E273=""),"",IFERROR(IF(INDEX(Fontes!$C$5:$C$54,MATCH(E273,Fontes!$A$5:$A$54,0))="Dias corridos",A273+INDEX(Fontes!$D$5:$D$54,MATCH(E273,Fontes!$A$5:$A$54,0)),DATE(YEAR(A273),MONTH(A273)+INDEX(Fontes!$F$5:$F$54,MATCH(E273,Fontes!$A$5:$A$54,0)),MIN(INDEX(Fontes!$E$5:$E$54,MATCH(E273,Fontes!$A$5:$A$54,0)),DAY(EOMONTH(DATE(YEAR(A273),MONTH(A273)+INDEX(Fontes!$F$5:$F$54,MATCH(E273,Fontes!$A$5:$A$54,0)),1),0))))),""))</f>
        <v/>
      </c>
      <c r="I273" s="18" t="n"/>
      <c r="J273" s="17" t="n"/>
      <c r="K273" s="9">
        <f>IF(A273="","",IF(I273&lt;&gt;"",IF(AND(J273&lt;&gt;"",J273&lt;G273),"Pago parcial","Pago"),IF(H273="","Sem previsão",IF(TODAY()&gt;H273,"Atrasado","A receber"))))</f>
        <v/>
      </c>
      <c r="L273" s="10">
        <f>IF(K273="Atrasado",TODAY()-H273,"")</f>
        <v/>
      </c>
      <c r="M273" s="16" t="n"/>
      <c r="N273" s="21">
        <f>IF(A273="",0,IF(K273="Pago",IF(J273="",G273,J273),IF(K273="Pago parcial",J273,0)))</f>
        <v/>
      </c>
      <c r="O273" s="21">
        <f>IF(A273="",0,IF(K273="Pago",0,G273-N273))</f>
        <v/>
      </c>
      <c r="P273" s="22">
        <f>IF(AND(I273&lt;&gt;"",H273&lt;&gt;""),I273-H273,"")</f>
        <v/>
      </c>
    </row>
    <row r="274">
      <c r="A274" s="18" t="n"/>
      <c r="B274" s="19" t="n"/>
      <c r="C274" s="19" t="n"/>
      <c r="D274" s="10">
        <f>IF(OR(B274="",C274=""),"",IF(MOD(C274-B274,1)=0,24,MOD(C274-B274,1)*24))</f>
        <v/>
      </c>
      <c r="E274" s="16" t="n"/>
      <c r="F274" s="9">
        <f>IF(E274="","",IFERROR(INDEX(Fontes!$B$5:$B$54,MATCH(E274,Fontes!$A$5:$A$54,0)),"fonte não cadastrada"))</f>
        <v/>
      </c>
      <c r="G274" s="17" t="n"/>
      <c r="H274" s="20">
        <f>IF(OR(A274="",E274=""),"",IFERROR(IF(INDEX(Fontes!$C$5:$C$54,MATCH(E274,Fontes!$A$5:$A$54,0))="Dias corridos",A274+INDEX(Fontes!$D$5:$D$54,MATCH(E274,Fontes!$A$5:$A$54,0)),DATE(YEAR(A274),MONTH(A274)+INDEX(Fontes!$F$5:$F$54,MATCH(E274,Fontes!$A$5:$A$54,0)),MIN(INDEX(Fontes!$E$5:$E$54,MATCH(E274,Fontes!$A$5:$A$54,0)),DAY(EOMONTH(DATE(YEAR(A274),MONTH(A274)+INDEX(Fontes!$F$5:$F$54,MATCH(E274,Fontes!$A$5:$A$54,0)),1),0))))),""))</f>
        <v/>
      </c>
      <c r="I274" s="18" t="n"/>
      <c r="J274" s="17" t="n"/>
      <c r="K274" s="9">
        <f>IF(A274="","",IF(I274&lt;&gt;"",IF(AND(J274&lt;&gt;"",J274&lt;G274),"Pago parcial","Pago"),IF(H274="","Sem previsão",IF(TODAY()&gt;H274,"Atrasado","A receber"))))</f>
        <v/>
      </c>
      <c r="L274" s="10">
        <f>IF(K274="Atrasado",TODAY()-H274,"")</f>
        <v/>
      </c>
      <c r="M274" s="16" t="n"/>
      <c r="N274" s="21">
        <f>IF(A274="",0,IF(K274="Pago",IF(J274="",G274,J274),IF(K274="Pago parcial",J274,0)))</f>
        <v/>
      </c>
      <c r="O274" s="21">
        <f>IF(A274="",0,IF(K274="Pago",0,G274-N274))</f>
        <v/>
      </c>
      <c r="P274" s="22">
        <f>IF(AND(I274&lt;&gt;"",H274&lt;&gt;""),I274-H274,"")</f>
        <v/>
      </c>
    </row>
    <row r="275">
      <c r="A275" s="18" t="n"/>
      <c r="B275" s="19" t="n"/>
      <c r="C275" s="19" t="n"/>
      <c r="D275" s="10">
        <f>IF(OR(B275="",C275=""),"",IF(MOD(C275-B275,1)=0,24,MOD(C275-B275,1)*24))</f>
        <v/>
      </c>
      <c r="E275" s="16" t="n"/>
      <c r="F275" s="9">
        <f>IF(E275="","",IFERROR(INDEX(Fontes!$B$5:$B$54,MATCH(E275,Fontes!$A$5:$A$54,0)),"fonte não cadastrada"))</f>
        <v/>
      </c>
      <c r="G275" s="17" t="n"/>
      <c r="H275" s="20">
        <f>IF(OR(A275="",E275=""),"",IFERROR(IF(INDEX(Fontes!$C$5:$C$54,MATCH(E275,Fontes!$A$5:$A$54,0))="Dias corridos",A275+INDEX(Fontes!$D$5:$D$54,MATCH(E275,Fontes!$A$5:$A$54,0)),DATE(YEAR(A275),MONTH(A275)+INDEX(Fontes!$F$5:$F$54,MATCH(E275,Fontes!$A$5:$A$54,0)),MIN(INDEX(Fontes!$E$5:$E$54,MATCH(E275,Fontes!$A$5:$A$54,0)),DAY(EOMONTH(DATE(YEAR(A275),MONTH(A275)+INDEX(Fontes!$F$5:$F$54,MATCH(E275,Fontes!$A$5:$A$54,0)),1),0))))),""))</f>
        <v/>
      </c>
      <c r="I275" s="18" t="n"/>
      <c r="J275" s="17" t="n"/>
      <c r="K275" s="9">
        <f>IF(A275="","",IF(I275&lt;&gt;"",IF(AND(J275&lt;&gt;"",J275&lt;G275),"Pago parcial","Pago"),IF(H275="","Sem previsão",IF(TODAY()&gt;H275,"Atrasado","A receber"))))</f>
        <v/>
      </c>
      <c r="L275" s="10">
        <f>IF(K275="Atrasado",TODAY()-H275,"")</f>
        <v/>
      </c>
      <c r="M275" s="16" t="n"/>
      <c r="N275" s="21">
        <f>IF(A275="",0,IF(K275="Pago",IF(J275="",G275,J275),IF(K275="Pago parcial",J275,0)))</f>
        <v/>
      </c>
      <c r="O275" s="21">
        <f>IF(A275="",0,IF(K275="Pago",0,G275-N275))</f>
        <v/>
      </c>
      <c r="P275" s="22">
        <f>IF(AND(I275&lt;&gt;"",H275&lt;&gt;""),I275-H275,"")</f>
        <v/>
      </c>
    </row>
    <row r="276">
      <c r="A276" s="18" t="n"/>
      <c r="B276" s="19" t="n"/>
      <c r="C276" s="19" t="n"/>
      <c r="D276" s="10">
        <f>IF(OR(B276="",C276=""),"",IF(MOD(C276-B276,1)=0,24,MOD(C276-B276,1)*24))</f>
        <v/>
      </c>
      <c r="E276" s="16" t="n"/>
      <c r="F276" s="9">
        <f>IF(E276="","",IFERROR(INDEX(Fontes!$B$5:$B$54,MATCH(E276,Fontes!$A$5:$A$54,0)),"fonte não cadastrada"))</f>
        <v/>
      </c>
      <c r="G276" s="17" t="n"/>
      <c r="H276" s="20">
        <f>IF(OR(A276="",E276=""),"",IFERROR(IF(INDEX(Fontes!$C$5:$C$54,MATCH(E276,Fontes!$A$5:$A$54,0))="Dias corridos",A276+INDEX(Fontes!$D$5:$D$54,MATCH(E276,Fontes!$A$5:$A$54,0)),DATE(YEAR(A276),MONTH(A276)+INDEX(Fontes!$F$5:$F$54,MATCH(E276,Fontes!$A$5:$A$54,0)),MIN(INDEX(Fontes!$E$5:$E$54,MATCH(E276,Fontes!$A$5:$A$54,0)),DAY(EOMONTH(DATE(YEAR(A276),MONTH(A276)+INDEX(Fontes!$F$5:$F$54,MATCH(E276,Fontes!$A$5:$A$54,0)),1),0))))),""))</f>
        <v/>
      </c>
      <c r="I276" s="18" t="n"/>
      <c r="J276" s="17" t="n"/>
      <c r="K276" s="9">
        <f>IF(A276="","",IF(I276&lt;&gt;"",IF(AND(J276&lt;&gt;"",J276&lt;G276),"Pago parcial","Pago"),IF(H276="","Sem previsão",IF(TODAY()&gt;H276,"Atrasado","A receber"))))</f>
        <v/>
      </c>
      <c r="L276" s="10">
        <f>IF(K276="Atrasado",TODAY()-H276,"")</f>
        <v/>
      </c>
      <c r="M276" s="16" t="n"/>
      <c r="N276" s="21">
        <f>IF(A276="",0,IF(K276="Pago",IF(J276="",G276,J276),IF(K276="Pago parcial",J276,0)))</f>
        <v/>
      </c>
      <c r="O276" s="21">
        <f>IF(A276="",0,IF(K276="Pago",0,G276-N276))</f>
        <v/>
      </c>
      <c r="P276" s="22">
        <f>IF(AND(I276&lt;&gt;"",H276&lt;&gt;""),I276-H276,"")</f>
        <v/>
      </c>
    </row>
    <row r="277">
      <c r="A277" s="18" t="n"/>
      <c r="B277" s="19" t="n"/>
      <c r="C277" s="19" t="n"/>
      <c r="D277" s="10">
        <f>IF(OR(B277="",C277=""),"",IF(MOD(C277-B277,1)=0,24,MOD(C277-B277,1)*24))</f>
        <v/>
      </c>
      <c r="E277" s="16" t="n"/>
      <c r="F277" s="9">
        <f>IF(E277="","",IFERROR(INDEX(Fontes!$B$5:$B$54,MATCH(E277,Fontes!$A$5:$A$54,0)),"fonte não cadastrada"))</f>
        <v/>
      </c>
      <c r="G277" s="17" t="n"/>
      <c r="H277" s="20">
        <f>IF(OR(A277="",E277=""),"",IFERROR(IF(INDEX(Fontes!$C$5:$C$54,MATCH(E277,Fontes!$A$5:$A$54,0))="Dias corridos",A277+INDEX(Fontes!$D$5:$D$54,MATCH(E277,Fontes!$A$5:$A$54,0)),DATE(YEAR(A277),MONTH(A277)+INDEX(Fontes!$F$5:$F$54,MATCH(E277,Fontes!$A$5:$A$54,0)),MIN(INDEX(Fontes!$E$5:$E$54,MATCH(E277,Fontes!$A$5:$A$54,0)),DAY(EOMONTH(DATE(YEAR(A277),MONTH(A277)+INDEX(Fontes!$F$5:$F$54,MATCH(E277,Fontes!$A$5:$A$54,0)),1),0))))),""))</f>
        <v/>
      </c>
      <c r="I277" s="18" t="n"/>
      <c r="J277" s="17" t="n"/>
      <c r="K277" s="9">
        <f>IF(A277="","",IF(I277&lt;&gt;"",IF(AND(J277&lt;&gt;"",J277&lt;G277),"Pago parcial","Pago"),IF(H277="","Sem previsão",IF(TODAY()&gt;H277,"Atrasado","A receber"))))</f>
        <v/>
      </c>
      <c r="L277" s="10">
        <f>IF(K277="Atrasado",TODAY()-H277,"")</f>
        <v/>
      </c>
      <c r="M277" s="16" t="n"/>
      <c r="N277" s="21">
        <f>IF(A277="",0,IF(K277="Pago",IF(J277="",G277,J277),IF(K277="Pago parcial",J277,0)))</f>
        <v/>
      </c>
      <c r="O277" s="21">
        <f>IF(A277="",0,IF(K277="Pago",0,G277-N277))</f>
        <v/>
      </c>
      <c r="P277" s="22">
        <f>IF(AND(I277&lt;&gt;"",H277&lt;&gt;""),I277-H277,"")</f>
        <v/>
      </c>
    </row>
    <row r="278">
      <c r="A278" s="18" t="n"/>
      <c r="B278" s="19" t="n"/>
      <c r="C278" s="19" t="n"/>
      <c r="D278" s="10">
        <f>IF(OR(B278="",C278=""),"",IF(MOD(C278-B278,1)=0,24,MOD(C278-B278,1)*24))</f>
        <v/>
      </c>
      <c r="E278" s="16" t="n"/>
      <c r="F278" s="9">
        <f>IF(E278="","",IFERROR(INDEX(Fontes!$B$5:$B$54,MATCH(E278,Fontes!$A$5:$A$54,0)),"fonte não cadastrada"))</f>
        <v/>
      </c>
      <c r="G278" s="17" t="n"/>
      <c r="H278" s="20">
        <f>IF(OR(A278="",E278=""),"",IFERROR(IF(INDEX(Fontes!$C$5:$C$54,MATCH(E278,Fontes!$A$5:$A$54,0))="Dias corridos",A278+INDEX(Fontes!$D$5:$D$54,MATCH(E278,Fontes!$A$5:$A$54,0)),DATE(YEAR(A278),MONTH(A278)+INDEX(Fontes!$F$5:$F$54,MATCH(E278,Fontes!$A$5:$A$54,0)),MIN(INDEX(Fontes!$E$5:$E$54,MATCH(E278,Fontes!$A$5:$A$54,0)),DAY(EOMONTH(DATE(YEAR(A278),MONTH(A278)+INDEX(Fontes!$F$5:$F$54,MATCH(E278,Fontes!$A$5:$A$54,0)),1),0))))),""))</f>
        <v/>
      </c>
      <c r="I278" s="18" t="n"/>
      <c r="J278" s="17" t="n"/>
      <c r="K278" s="9">
        <f>IF(A278="","",IF(I278&lt;&gt;"",IF(AND(J278&lt;&gt;"",J278&lt;G278),"Pago parcial","Pago"),IF(H278="","Sem previsão",IF(TODAY()&gt;H278,"Atrasado","A receber"))))</f>
        <v/>
      </c>
      <c r="L278" s="10">
        <f>IF(K278="Atrasado",TODAY()-H278,"")</f>
        <v/>
      </c>
      <c r="M278" s="16" t="n"/>
      <c r="N278" s="21">
        <f>IF(A278="",0,IF(K278="Pago",IF(J278="",G278,J278),IF(K278="Pago parcial",J278,0)))</f>
        <v/>
      </c>
      <c r="O278" s="21">
        <f>IF(A278="",0,IF(K278="Pago",0,G278-N278))</f>
        <v/>
      </c>
      <c r="P278" s="22">
        <f>IF(AND(I278&lt;&gt;"",H278&lt;&gt;""),I278-H278,"")</f>
        <v/>
      </c>
    </row>
    <row r="279">
      <c r="A279" s="18" t="n"/>
      <c r="B279" s="19" t="n"/>
      <c r="C279" s="19" t="n"/>
      <c r="D279" s="10">
        <f>IF(OR(B279="",C279=""),"",IF(MOD(C279-B279,1)=0,24,MOD(C279-B279,1)*24))</f>
        <v/>
      </c>
      <c r="E279" s="16" t="n"/>
      <c r="F279" s="9">
        <f>IF(E279="","",IFERROR(INDEX(Fontes!$B$5:$B$54,MATCH(E279,Fontes!$A$5:$A$54,0)),"fonte não cadastrada"))</f>
        <v/>
      </c>
      <c r="G279" s="17" t="n"/>
      <c r="H279" s="20">
        <f>IF(OR(A279="",E279=""),"",IFERROR(IF(INDEX(Fontes!$C$5:$C$54,MATCH(E279,Fontes!$A$5:$A$54,0))="Dias corridos",A279+INDEX(Fontes!$D$5:$D$54,MATCH(E279,Fontes!$A$5:$A$54,0)),DATE(YEAR(A279),MONTH(A279)+INDEX(Fontes!$F$5:$F$54,MATCH(E279,Fontes!$A$5:$A$54,0)),MIN(INDEX(Fontes!$E$5:$E$54,MATCH(E279,Fontes!$A$5:$A$54,0)),DAY(EOMONTH(DATE(YEAR(A279),MONTH(A279)+INDEX(Fontes!$F$5:$F$54,MATCH(E279,Fontes!$A$5:$A$54,0)),1),0))))),""))</f>
        <v/>
      </c>
      <c r="I279" s="18" t="n"/>
      <c r="J279" s="17" t="n"/>
      <c r="K279" s="9">
        <f>IF(A279="","",IF(I279&lt;&gt;"",IF(AND(J279&lt;&gt;"",J279&lt;G279),"Pago parcial","Pago"),IF(H279="","Sem previsão",IF(TODAY()&gt;H279,"Atrasado","A receber"))))</f>
        <v/>
      </c>
      <c r="L279" s="10">
        <f>IF(K279="Atrasado",TODAY()-H279,"")</f>
        <v/>
      </c>
      <c r="M279" s="16" t="n"/>
      <c r="N279" s="21">
        <f>IF(A279="",0,IF(K279="Pago",IF(J279="",G279,J279),IF(K279="Pago parcial",J279,0)))</f>
        <v/>
      </c>
      <c r="O279" s="21">
        <f>IF(A279="",0,IF(K279="Pago",0,G279-N279))</f>
        <v/>
      </c>
      <c r="P279" s="22">
        <f>IF(AND(I279&lt;&gt;"",H279&lt;&gt;""),I279-H279,"")</f>
        <v/>
      </c>
    </row>
    <row r="280">
      <c r="A280" s="18" t="n"/>
      <c r="B280" s="19" t="n"/>
      <c r="C280" s="19" t="n"/>
      <c r="D280" s="10">
        <f>IF(OR(B280="",C280=""),"",IF(MOD(C280-B280,1)=0,24,MOD(C280-B280,1)*24))</f>
        <v/>
      </c>
      <c r="E280" s="16" t="n"/>
      <c r="F280" s="9">
        <f>IF(E280="","",IFERROR(INDEX(Fontes!$B$5:$B$54,MATCH(E280,Fontes!$A$5:$A$54,0)),"fonte não cadastrada"))</f>
        <v/>
      </c>
      <c r="G280" s="17" t="n"/>
      <c r="H280" s="20">
        <f>IF(OR(A280="",E280=""),"",IFERROR(IF(INDEX(Fontes!$C$5:$C$54,MATCH(E280,Fontes!$A$5:$A$54,0))="Dias corridos",A280+INDEX(Fontes!$D$5:$D$54,MATCH(E280,Fontes!$A$5:$A$54,0)),DATE(YEAR(A280),MONTH(A280)+INDEX(Fontes!$F$5:$F$54,MATCH(E280,Fontes!$A$5:$A$54,0)),MIN(INDEX(Fontes!$E$5:$E$54,MATCH(E280,Fontes!$A$5:$A$54,0)),DAY(EOMONTH(DATE(YEAR(A280),MONTH(A280)+INDEX(Fontes!$F$5:$F$54,MATCH(E280,Fontes!$A$5:$A$54,0)),1),0))))),""))</f>
        <v/>
      </c>
      <c r="I280" s="18" t="n"/>
      <c r="J280" s="17" t="n"/>
      <c r="K280" s="9">
        <f>IF(A280="","",IF(I280&lt;&gt;"",IF(AND(J280&lt;&gt;"",J280&lt;G280),"Pago parcial","Pago"),IF(H280="","Sem previsão",IF(TODAY()&gt;H280,"Atrasado","A receber"))))</f>
        <v/>
      </c>
      <c r="L280" s="10">
        <f>IF(K280="Atrasado",TODAY()-H280,"")</f>
        <v/>
      </c>
      <c r="M280" s="16" t="n"/>
      <c r="N280" s="21">
        <f>IF(A280="",0,IF(K280="Pago",IF(J280="",G280,J280),IF(K280="Pago parcial",J280,0)))</f>
        <v/>
      </c>
      <c r="O280" s="21">
        <f>IF(A280="",0,IF(K280="Pago",0,G280-N280))</f>
        <v/>
      </c>
      <c r="P280" s="22">
        <f>IF(AND(I280&lt;&gt;"",H280&lt;&gt;""),I280-H280,"")</f>
        <v/>
      </c>
    </row>
    <row r="281">
      <c r="A281" s="18" t="n"/>
      <c r="B281" s="19" t="n"/>
      <c r="C281" s="19" t="n"/>
      <c r="D281" s="10">
        <f>IF(OR(B281="",C281=""),"",IF(MOD(C281-B281,1)=0,24,MOD(C281-B281,1)*24))</f>
        <v/>
      </c>
      <c r="E281" s="16" t="n"/>
      <c r="F281" s="9">
        <f>IF(E281="","",IFERROR(INDEX(Fontes!$B$5:$B$54,MATCH(E281,Fontes!$A$5:$A$54,0)),"fonte não cadastrada"))</f>
        <v/>
      </c>
      <c r="G281" s="17" t="n"/>
      <c r="H281" s="20">
        <f>IF(OR(A281="",E281=""),"",IFERROR(IF(INDEX(Fontes!$C$5:$C$54,MATCH(E281,Fontes!$A$5:$A$54,0))="Dias corridos",A281+INDEX(Fontes!$D$5:$D$54,MATCH(E281,Fontes!$A$5:$A$54,0)),DATE(YEAR(A281),MONTH(A281)+INDEX(Fontes!$F$5:$F$54,MATCH(E281,Fontes!$A$5:$A$54,0)),MIN(INDEX(Fontes!$E$5:$E$54,MATCH(E281,Fontes!$A$5:$A$54,0)),DAY(EOMONTH(DATE(YEAR(A281),MONTH(A281)+INDEX(Fontes!$F$5:$F$54,MATCH(E281,Fontes!$A$5:$A$54,0)),1),0))))),""))</f>
        <v/>
      </c>
      <c r="I281" s="18" t="n"/>
      <c r="J281" s="17" t="n"/>
      <c r="K281" s="9">
        <f>IF(A281="","",IF(I281&lt;&gt;"",IF(AND(J281&lt;&gt;"",J281&lt;G281),"Pago parcial","Pago"),IF(H281="","Sem previsão",IF(TODAY()&gt;H281,"Atrasado","A receber"))))</f>
        <v/>
      </c>
      <c r="L281" s="10">
        <f>IF(K281="Atrasado",TODAY()-H281,"")</f>
        <v/>
      </c>
      <c r="M281" s="16" t="n"/>
      <c r="N281" s="21">
        <f>IF(A281="",0,IF(K281="Pago",IF(J281="",G281,J281),IF(K281="Pago parcial",J281,0)))</f>
        <v/>
      </c>
      <c r="O281" s="21">
        <f>IF(A281="",0,IF(K281="Pago",0,G281-N281))</f>
        <v/>
      </c>
      <c r="P281" s="22">
        <f>IF(AND(I281&lt;&gt;"",H281&lt;&gt;""),I281-H281,"")</f>
        <v/>
      </c>
    </row>
    <row r="282">
      <c r="A282" s="18" t="n"/>
      <c r="B282" s="19" t="n"/>
      <c r="C282" s="19" t="n"/>
      <c r="D282" s="10">
        <f>IF(OR(B282="",C282=""),"",IF(MOD(C282-B282,1)=0,24,MOD(C282-B282,1)*24))</f>
        <v/>
      </c>
      <c r="E282" s="16" t="n"/>
      <c r="F282" s="9">
        <f>IF(E282="","",IFERROR(INDEX(Fontes!$B$5:$B$54,MATCH(E282,Fontes!$A$5:$A$54,0)),"fonte não cadastrada"))</f>
        <v/>
      </c>
      <c r="G282" s="17" t="n"/>
      <c r="H282" s="20">
        <f>IF(OR(A282="",E282=""),"",IFERROR(IF(INDEX(Fontes!$C$5:$C$54,MATCH(E282,Fontes!$A$5:$A$54,0))="Dias corridos",A282+INDEX(Fontes!$D$5:$D$54,MATCH(E282,Fontes!$A$5:$A$54,0)),DATE(YEAR(A282),MONTH(A282)+INDEX(Fontes!$F$5:$F$54,MATCH(E282,Fontes!$A$5:$A$54,0)),MIN(INDEX(Fontes!$E$5:$E$54,MATCH(E282,Fontes!$A$5:$A$54,0)),DAY(EOMONTH(DATE(YEAR(A282),MONTH(A282)+INDEX(Fontes!$F$5:$F$54,MATCH(E282,Fontes!$A$5:$A$54,0)),1),0))))),""))</f>
        <v/>
      </c>
      <c r="I282" s="18" t="n"/>
      <c r="J282" s="17" t="n"/>
      <c r="K282" s="9">
        <f>IF(A282="","",IF(I282&lt;&gt;"",IF(AND(J282&lt;&gt;"",J282&lt;G282),"Pago parcial","Pago"),IF(H282="","Sem previsão",IF(TODAY()&gt;H282,"Atrasado","A receber"))))</f>
        <v/>
      </c>
      <c r="L282" s="10">
        <f>IF(K282="Atrasado",TODAY()-H282,"")</f>
        <v/>
      </c>
      <c r="M282" s="16" t="n"/>
      <c r="N282" s="21">
        <f>IF(A282="",0,IF(K282="Pago",IF(J282="",G282,J282),IF(K282="Pago parcial",J282,0)))</f>
        <v/>
      </c>
      <c r="O282" s="21">
        <f>IF(A282="",0,IF(K282="Pago",0,G282-N282))</f>
        <v/>
      </c>
      <c r="P282" s="22">
        <f>IF(AND(I282&lt;&gt;"",H282&lt;&gt;""),I282-H282,"")</f>
        <v/>
      </c>
    </row>
    <row r="283">
      <c r="A283" s="18" t="n"/>
      <c r="B283" s="19" t="n"/>
      <c r="C283" s="19" t="n"/>
      <c r="D283" s="10">
        <f>IF(OR(B283="",C283=""),"",IF(MOD(C283-B283,1)=0,24,MOD(C283-B283,1)*24))</f>
        <v/>
      </c>
      <c r="E283" s="16" t="n"/>
      <c r="F283" s="9">
        <f>IF(E283="","",IFERROR(INDEX(Fontes!$B$5:$B$54,MATCH(E283,Fontes!$A$5:$A$54,0)),"fonte não cadastrada"))</f>
        <v/>
      </c>
      <c r="G283" s="17" t="n"/>
      <c r="H283" s="20">
        <f>IF(OR(A283="",E283=""),"",IFERROR(IF(INDEX(Fontes!$C$5:$C$54,MATCH(E283,Fontes!$A$5:$A$54,0))="Dias corridos",A283+INDEX(Fontes!$D$5:$D$54,MATCH(E283,Fontes!$A$5:$A$54,0)),DATE(YEAR(A283),MONTH(A283)+INDEX(Fontes!$F$5:$F$54,MATCH(E283,Fontes!$A$5:$A$54,0)),MIN(INDEX(Fontes!$E$5:$E$54,MATCH(E283,Fontes!$A$5:$A$54,0)),DAY(EOMONTH(DATE(YEAR(A283),MONTH(A283)+INDEX(Fontes!$F$5:$F$54,MATCH(E283,Fontes!$A$5:$A$54,0)),1),0))))),""))</f>
        <v/>
      </c>
      <c r="I283" s="18" t="n"/>
      <c r="J283" s="17" t="n"/>
      <c r="K283" s="9">
        <f>IF(A283="","",IF(I283&lt;&gt;"",IF(AND(J283&lt;&gt;"",J283&lt;G283),"Pago parcial","Pago"),IF(H283="","Sem previsão",IF(TODAY()&gt;H283,"Atrasado","A receber"))))</f>
        <v/>
      </c>
      <c r="L283" s="10">
        <f>IF(K283="Atrasado",TODAY()-H283,"")</f>
        <v/>
      </c>
      <c r="M283" s="16" t="n"/>
      <c r="N283" s="21">
        <f>IF(A283="",0,IF(K283="Pago",IF(J283="",G283,J283),IF(K283="Pago parcial",J283,0)))</f>
        <v/>
      </c>
      <c r="O283" s="21">
        <f>IF(A283="",0,IF(K283="Pago",0,G283-N283))</f>
        <v/>
      </c>
      <c r="P283" s="22">
        <f>IF(AND(I283&lt;&gt;"",H283&lt;&gt;""),I283-H283,"")</f>
        <v/>
      </c>
    </row>
    <row r="284">
      <c r="A284" s="18" t="n"/>
      <c r="B284" s="19" t="n"/>
      <c r="C284" s="19" t="n"/>
      <c r="D284" s="10">
        <f>IF(OR(B284="",C284=""),"",IF(MOD(C284-B284,1)=0,24,MOD(C284-B284,1)*24))</f>
        <v/>
      </c>
      <c r="E284" s="16" t="n"/>
      <c r="F284" s="9">
        <f>IF(E284="","",IFERROR(INDEX(Fontes!$B$5:$B$54,MATCH(E284,Fontes!$A$5:$A$54,0)),"fonte não cadastrada"))</f>
        <v/>
      </c>
      <c r="G284" s="17" t="n"/>
      <c r="H284" s="20">
        <f>IF(OR(A284="",E284=""),"",IFERROR(IF(INDEX(Fontes!$C$5:$C$54,MATCH(E284,Fontes!$A$5:$A$54,0))="Dias corridos",A284+INDEX(Fontes!$D$5:$D$54,MATCH(E284,Fontes!$A$5:$A$54,0)),DATE(YEAR(A284),MONTH(A284)+INDEX(Fontes!$F$5:$F$54,MATCH(E284,Fontes!$A$5:$A$54,0)),MIN(INDEX(Fontes!$E$5:$E$54,MATCH(E284,Fontes!$A$5:$A$54,0)),DAY(EOMONTH(DATE(YEAR(A284),MONTH(A284)+INDEX(Fontes!$F$5:$F$54,MATCH(E284,Fontes!$A$5:$A$54,0)),1),0))))),""))</f>
        <v/>
      </c>
      <c r="I284" s="18" t="n"/>
      <c r="J284" s="17" t="n"/>
      <c r="K284" s="9">
        <f>IF(A284="","",IF(I284&lt;&gt;"",IF(AND(J284&lt;&gt;"",J284&lt;G284),"Pago parcial","Pago"),IF(H284="","Sem previsão",IF(TODAY()&gt;H284,"Atrasado","A receber"))))</f>
        <v/>
      </c>
      <c r="L284" s="10">
        <f>IF(K284="Atrasado",TODAY()-H284,"")</f>
        <v/>
      </c>
      <c r="M284" s="16" t="n"/>
      <c r="N284" s="21">
        <f>IF(A284="",0,IF(K284="Pago",IF(J284="",G284,J284),IF(K284="Pago parcial",J284,0)))</f>
        <v/>
      </c>
      <c r="O284" s="21">
        <f>IF(A284="",0,IF(K284="Pago",0,G284-N284))</f>
        <v/>
      </c>
      <c r="P284" s="22">
        <f>IF(AND(I284&lt;&gt;"",H284&lt;&gt;""),I284-H284,"")</f>
        <v/>
      </c>
    </row>
    <row r="285">
      <c r="A285" s="18" t="n"/>
      <c r="B285" s="19" t="n"/>
      <c r="C285" s="19" t="n"/>
      <c r="D285" s="10">
        <f>IF(OR(B285="",C285=""),"",IF(MOD(C285-B285,1)=0,24,MOD(C285-B285,1)*24))</f>
        <v/>
      </c>
      <c r="E285" s="16" t="n"/>
      <c r="F285" s="9">
        <f>IF(E285="","",IFERROR(INDEX(Fontes!$B$5:$B$54,MATCH(E285,Fontes!$A$5:$A$54,0)),"fonte não cadastrada"))</f>
        <v/>
      </c>
      <c r="G285" s="17" t="n"/>
      <c r="H285" s="20">
        <f>IF(OR(A285="",E285=""),"",IFERROR(IF(INDEX(Fontes!$C$5:$C$54,MATCH(E285,Fontes!$A$5:$A$54,0))="Dias corridos",A285+INDEX(Fontes!$D$5:$D$54,MATCH(E285,Fontes!$A$5:$A$54,0)),DATE(YEAR(A285),MONTH(A285)+INDEX(Fontes!$F$5:$F$54,MATCH(E285,Fontes!$A$5:$A$54,0)),MIN(INDEX(Fontes!$E$5:$E$54,MATCH(E285,Fontes!$A$5:$A$54,0)),DAY(EOMONTH(DATE(YEAR(A285),MONTH(A285)+INDEX(Fontes!$F$5:$F$54,MATCH(E285,Fontes!$A$5:$A$54,0)),1),0))))),""))</f>
        <v/>
      </c>
      <c r="I285" s="18" t="n"/>
      <c r="J285" s="17" t="n"/>
      <c r="K285" s="9">
        <f>IF(A285="","",IF(I285&lt;&gt;"",IF(AND(J285&lt;&gt;"",J285&lt;G285),"Pago parcial","Pago"),IF(H285="","Sem previsão",IF(TODAY()&gt;H285,"Atrasado","A receber"))))</f>
        <v/>
      </c>
      <c r="L285" s="10">
        <f>IF(K285="Atrasado",TODAY()-H285,"")</f>
        <v/>
      </c>
      <c r="M285" s="16" t="n"/>
      <c r="N285" s="21">
        <f>IF(A285="",0,IF(K285="Pago",IF(J285="",G285,J285),IF(K285="Pago parcial",J285,0)))</f>
        <v/>
      </c>
      <c r="O285" s="21">
        <f>IF(A285="",0,IF(K285="Pago",0,G285-N285))</f>
        <v/>
      </c>
      <c r="P285" s="22">
        <f>IF(AND(I285&lt;&gt;"",H285&lt;&gt;""),I285-H285,"")</f>
        <v/>
      </c>
    </row>
    <row r="286">
      <c r="A286" s="18" t="n"/>
      <c r="B286" s="19" t="n"/>
      <c r="C286" s="19" t="n"/>
      <c r="D286" s="10">
        <f>IF(OR(B286="",C286=""),"",IF(MOD(C286-B286,1)=0,24,MOD(C286-B286,1)*24))</f>
        <v/>
      </c>
      <c r="E286" s="16" t="n"/>
      <c r="F286" s="9">
        <f>IF(E286="","",IFERROR(INDEX(Fontes!$B$5:$B$54,MATCH(E286,Fontes!$A$5:$A$54,0)),"fonte não cadastrada"))</f>
        <v/>
      </c>
      <c r="G286" s="17" t="n"/>
      <c r="H286" s="20">
        <f>IF(OR(A286="",E286=""),"",IFERROR(IF(INDEX(Fontes!$C$5:$C$54,MATCH(E286,Fontes!$A$5:$A$54,0))="Dias corridos",A286+INDEX(Fontes!$D$5:$D$54,MATCH(E286,Fontes!$A$5:$A$54,0)),DATE(YEAR(A286),MONTH(A286)+INDEX(Fontes!$F$5:$F$54,MATCH(E286,Fontes!$A$5:$A$54,0)),MIN(INDEX(Fontes!$E$5:$E$54,MATCH(E286,Fontes!$A$5:$A$54,0)),DAY(EOMONTH(DATE(YEAR(A286),MONTH(A286)+INDEX(Fontes!$F$5:$F$54,MATCH(E286,Fontes!$A$5:$A$54,0)),1),0))))),""))</f>
        <v/>
      </c>
      <c r="I286" s="18" t="n"/>
      <c r="J286" s="17" t="n"/>
      <c r="K286" s="9">
        <f>IF(A286="","",IF(I286&lt;&gt;"",IF(AND(J286&lt;&gt;"",J286&lt;G286),"Pago parcial","Pago"),IF(H286="","Sem previsão",IF(TODAY()&gt;H286,"Atrasado","A receber"))))</f>
        <v/>
      </c>
      <c r="L286" s="10">
        <f>IF(K286="Atrasado",TODAY()-H286,"")</f>
        <v/>
      </c>
      <c r="M286" s="16" t="n"/>
      <c r="N286" s="21">
        <f>IF(A286="",0,IF(K286="Pago",IF(J286="",G286,J286),IF(K286="Pago parcial",J286,0)))</f>
        <v/>
      </c>
      <c r="O286" s="21">
        <f>IF(A286="",0,IF(K286="Pago",0,G286-N286))</f>
        <v/>
      </c>
      <c r="P286" s="22">
        <f>IF(AND(I286&lt;&gt;"",H286&lt;&gt;""),I286-H286,"")</f>
        <v/>
      </c>
    </row>
    <row r="287">
      <c r="A287" s="18" t="n"/>
      <c r="B287" s="19" t="n"/>
      <c r="C287" s="19" t="n"/>
      <c r="D287" s="10">
        <f>IF(OR(B287="",C287=""),"",IF(MOD(C287-B287,1)=0,24,MOD(C287-B287,1)*24))</f>
        <v/>
      </c>
      <c r="E287" s="16" t="n"/>
      <c r="F287" s="9">
        <f>IF(E287="","",IFERROR(INDEX(Fontes!$B$5:$B$54,MATCH(E287,Fontes!$A$5:$A$54,0)),"fonte não cadastrada"))</f>
        <v/>
      </c>
      <c r="G287" s="17" t="n"/>
      <c r="H287" s="20">
        <f>IF(OR(A287="",E287=""),"",IFERROR(IF(INDEX(Fontes!$C$5:$C$54,MATCH(E287,Fontes!$A$5:$A$54,0))="Dias corridos",A287+INDEX(Fontes!$D$5:$D$54,MATCH(E287,Fontes!$A$5:$A$54,0)),DATE(YEAR(A287),MONTH(A287)+INDEX(Fontes!$F$5:$F$54,MATCH(E287,Fontes!$A$5:$A$54,0)),MIN(INDEX(Fontes!$E$5:$E$54,MATCH(E287,Fontes!$A$5:$A$54,0)),DAY(EOMONTH(DATE(YEAR(A287),MONTH(A287)+INDEX(Fontes!$F$5:$F$54,MATCH(E287,Fontes!$A$5:$A$54,0)),1),0))))),""))</f>
        <v/>
      </c>
      <c r="I287" s="18" t="n"/>
      <c r="J287" s="17" t="n"/>
      <c r="K287" s="9">
        <f>IF(A287="","",IF(I287&lt;&gt;"",IF(AND(J287&lt;&gt;"",J287&lt;G287),"Pago parcial","Pago"),IF(H287="","Sem previsão",IF(TODAY()&gt;H287,"Atrasado","A receber"))))</f>
        <v/>
      </c>
      <c r="L287" s="10">
        <f>IF(K287="Atrasado",TODAY()-H287,"")</f>
        <v/>
      </c>
      <c r="M287" s="16" t="n"/>
      <c r="N287" s="21">
        <f>IF(A287="",0,IF(K287="Pago",IF(J287="",G287,J287),IF(K287="Pago parcial",J287,0)))</f>
        <v/>
      </c>
      <c r="O287" s="21">
        <f>IF(A287="",0,IF(K287="Pago",0,G287-N287))</f>
        <v/>
      </c>
      <c r="P287" s="22">
        <f>IF(AND(I287&lt;&gt;"",H287&lt;&gt;""),I287-H287,"")</f>
        <v/>
      </c>
    </row>
    <row r="288">
      <c r="A288" s="18" t="n"/>
      <c r="B288" s="19" t="n"/>
      <c r="C288" s="19" t="n"/>
      <c r="D288" s="10">
        <f>IF(OR(B288="",C288=""),"",IF(MOD(C288-B288,1)=0,24,MOD(C288-B288,1)*24))</f>
        <v/>
      </c>
      <c r="E288" s="16" t="n"/>
      <c r="F288" s="9">
        <f>IF(E288="","",IFERROR(INDEX(Fontes!$B$5:$B$54,MATCH(E288,Fontes!$A$5:$A$54,0)),"fonte não cadastrada"))</f>
        <v/>
      </c>
      <c r="G288" s="17" t="n"/>
      <c r="H288" s="20">
        <f>IF(OR(A288="",E288=""),"",IFERROR(IF(INDEX(Fontes!$C$5:$C$54,MATCH(E288,Fontes!$A$5:$A$54,0))="Dias corridos",A288+INDEX(Fontes!$D$5:$D$54,MATCH(E288,Fontes!$A$5:$A$54,0)),DATE(YEAR(A288),MONTH(A288)+INDEX(Fontes!$F$5:$F$54,MATCH(E288,Fontes!$A$5:$A$54,0)),MIN(INDEX(Fontes!$E$5:$E$54,MATCH(E288,Fontes!$A$5:$A$54,0)),DAY(EOMONTH(DATE(YEAR(A288),MONTH(A288)+INDEX(Fontes!$F$5:$F$54,MATCH(E288,Fontes!$A$5:$A$54,0)),1),0))))),""))</f>
        <v/>
      </c>
      <c r="I288" s="18" t="n"/>
      <c r="J288" s="17" t="n"/>
      <c r="K288" s="9">
        <f>IF(A288="","",IF(I288&lt;&gt;"",IF(AND(J288&lt;&gt;"",J288&lt;G288),"Pago parcial","Pago"),IF(H288="","Sem previsão",IF(TODAY()&gt;H288,"Atrasado","A receber"))))</f>
        <v/>
      </c>
      <c r="L288" s="10">
        <f>IF(K288="Atrasado",TODAY()-H288,"")</f>
        <v/>
      </c>
      <c r="M288" s="16" t="n"/>
      <c r="N288" s="21">
        <f>IF(A288="",0,IF(K288="Pago",IF(J288="",G288,J288),IF(K288="Pago parcial",J288,0)))</f>
        <v/>
      </c>
      <c r="O288" s="21">
        <f>IF(A288="",0,IF(K288="Pago",0,G288-N288))</f>
        <v/>
      </c>
      <c r="P288" s="22">
        <f>IF(AND(I288&lt;&gt;"",H288&lt;&gt;""),I288-H288,"")</f>
        <v/>
      </c>
    </row>
    <row r="289">
      <c r="A289" s="18" t="n"/>
      <c r="B289" s="19" t="n"/>
      <c r="C289" s="19" t="n"/>
      <c r="D289" s="10">
        <f>IF(OR(B289="",C289=""),"",IF(MOD(C289-B289,1)=0,24,MOD(C289-B289,1)*24))</f>
        <v/>
      </c>
      <c r="E289" s="16" t="n"/>
      <c r="F289" s="9">
        <f>IF(E289="","",IFERROR(INDEX(Fontes!$B$5:$B$54,MATCH(E289,Fontes!$A$5:$A$54,0)),"fonte não cadastrada"))</f>
        <v/>
      </c>
      <c r="G289" s="17" t="n"/>
      <c r="H289" s="20">
        <f>IF(OR(A289="",E289=""),"",IFERROR(IF(INDEX(Fontes!$C$5:$C$54,MATCH(E289,Fontes!$A$5:$A$54,0))="Dias corridos",A289+INDEX(Fontes!$D$5:$D$54,MATCH(E289,Fontes!$A$5:$A$54,0)),DATE(YEAR(A289),MONTH(A289)+INDEX(Fontes!$F$5:$F$54,MATCH(E289,Fontes!$A$5:$A$54,0)),MIN(INDEX(Fontes!$E$5:$E$54,MATCH(E289,Fontes!$A$5:$A$54,0)),DAY(EOMONTH(DATE(YEAR(A289),MONTH(A289)+INDEX(Fontes!$F$5:$F$54,MATCH(E289,Fontes!$A$5:$A$54,0)),1),0))))),""))</f>
        <v/>
      </c>
      <c r="I289" s="18" t="n"/>
      <c r="J289" s="17" t="n"/>
      <c r="K289" s="9">
        <f>IF(A289="","",IF(I289&lt;&gt;"",IF(AND(J289&lt;&gt;"",J289&lt;G289),"Pago parcial","Pago"),IF(H289="","Sem previsão",IF(TODAY()&gt;H289,"Atrasado","A receber"))))</f>
        <v/>
      </c>
      <c r="L289" s="10">
        <f>IF(K289="Atrasado",TODAY()-H289,"")</f>
        <v/>
      </c>
      <c r="M289" s="16" t="n"/>
      <c r="N289" s="21">
        <f>IF(A289="",0,IF(K289="Pago",IF(J289="",G289,J289),IF(K289="Pago parcial",J289,0)))</f>
        <v/>
      </c>
      <c r="O289" s="21">
        <f>IF(A289="",0,IF(K289="Pago",0,G289-N289))</f>
        <v/>
      </c>
      <c r="P289" s="22">
        <f>IF(AND(I289&lt;&gt;"",H289&lt;&gt;""),I289-H289,"")</f>
        <v/>
      </c>
    </row>
    <row r="290">
      <c r="A290" s="18" t="n"/>
      <c r="B290" s="19" t="n"/>
      <c r="C290" s="19" t="n"/>
      <c r="D290" s="10">
        <f>IF(OR(B290="",C290=""),"",IF(MOD(C290-B290,1)=0,24,MOD(C290-B290,1)*24))</f>
        <v/>
      </c>
      <c r="E290" s="16" t="n"/>
      <c r="F290" s="9">
        <f>IF(E290="","",IFERROR(INDEX(Fontes!$B$5:$B$54,MATCH(E290,Fontes!$A$5:$A$54,0)),"fonte não cadastrada"))</f>
        <v/>
      </c>
      <c r="G290" s="17" t="n"/>
      <c r="H290" s="20">
        <f>IF(OR(A290="",E290=""),"",IFERROR(IF(INDEX(Fontes!$C$5:$C$54,MATCH(E290,Fontes!$A$5:$A$54,0))="Dias corridos",A290+INDEX(Fontes!$D$5:$D$54,MATCH(E290,Fontes!$A$5:$A$54,0)),DATE(YEAR(A290),MONTH(A290)+INDEX(Fontes!$F$5:$F$54,MATCH(E290,Fontes!$A$5:$A$54,0)),MIN(INDEX(Fontes!$E$5:$E$54,MATCH(E290,Fontes!$A$5:$A$54,0)),DAY(EOMONTH(DATE(YEAR(A290),MONTH(A290)+INDEX(Fontes!$F$5:$F$54,MATCH(E290,Fontes!$A$5:$A$54,0)),1),0))))),""))</f>
        <v/>
      </c>
      <c r="I290" s="18" t="n"/>
      <c r="J290" s="17" t="n"/>
      <c r="K290" s="9">
        <f>IF(A290="","",IF(I290&lt;&gt;"",IF(AND(J290&lt;&gt;"",J290&lt;G290),"Pago parcial","Pago"),IF(H290="","Sem previsão",IF(TODAY()&gt;H290,"Atrasado","A receber"))))</f>
        <v/>
      </c>
      <c r="L290" s="10">
        <f>IF(K290="Atrasado",TODAY()-H290,"")</f>
        <v/>
      </c>
      <c r="M290" s="16" t="n"/>
      <c r="N290" s="21">
        <f>IF(A290="",0,IF(K290="Pago",IF(J290="",G290,J290),IF(K290="Pago parcial",J290,0)))</f>
        <v/>
      </c>
      <c r="O290" s="21">
        <f>IF(A290="",0,IF(K290="Pago",0,G290-N290))</f>
        <v/>
      </c>
      <c r="P290" s="22">
        <f>IF(AND(I290&lt;&gt;"",H290&lt;&gt;""),I290-H290,"")</f>
        <v/>
      </c>
    </row>
    <row r="291">
      <c r="A291" s="18" t="n"/>
      <c r="B291" s="19" t="n"/>
      <c r="C291" s="19" t="n"/>
      <c r="D291" s="10">
        <f>IF(OR(B291="",C291=""),"",IF(MOD(C291-B291,1)=0,24,MOD(C291-B291,1)*24))</f>
        <v/>
      </c>
      <c r="E291" s="16" t="n"/>
      <c r="F291" s="9">
        <f>IF(E291="","",IFERROR(INDEX(Fontes!$B$5:$B$54,MATCH(E291,Fontes!$A$5:$A$54,0)),"fonte não cadastrada"))</f>
        <v/>
      </c>
      <c r="G291" s="17" t="n"/>
      <c r="H291" s="20">
        <f>IF(OR(A291="",E291=""),"",IFERROR(IF(INDEX(Fontes!$C$5:$C$54,MATCH(E291,Fontes!$A$5:$A$54,0))="Dias corridos",A291+INDEX(Fontes!$D$5:$D$54,MATCH(E291,Fontes!$A$5:$A$54,0)),DATE(YEAR(A291),MONTH(A291)+INDEX(Fontes!$F$5:$F$54,MATCH(E291,Fontes!$A$5:$A$54,0)),MIN(INDEX(Fontes!$E$5:$E$54,MATCH(E291,Fontes!$A$5:$A$54,0)),DAY(EOMONTH(DATE(YEAR(A291),MONTH(A291)+INDEX(Fontes!$F$5:$F$54,MATCH(E291,Fontes!$A$5:$A$54,0)),1),0))))),""))</f>
        <v/>
      </c>
      <c r="I291" s="18" t="n"/>
      <c r="J291" s="17" t="n"/>
      <c r="K291" s="9">
        <f>IF(A291="","",IF(I291&lt;&gt;"",IF(AND(J291&lt;&gt;"",J291&lt;G291),"Pago parcial","Pago"),IF(H291="","Sem previsão",IF(TODAY()&gt;H291,"Atrasado","A receber"))))</f>
        <v/>
      </c>
      <c r="L291" s="10">
        <f>IF(K291="Atrasado",TODAY()-H291,"")</f>
        <v/>
      </c>
      <c r="M291" s="16" t="n"/>
      <c r="N291" s="21">
        <f>IF(A291="",0,IF(K291="Pago",IF(J291="",G291,J291),IF(K291="Pago parcial",J291,0)))</f>
        <v/>
      </c>
      <c r="O291" s="21">
        <f>IF(A291="",0,IF(K291="Pago",0,G291-N291))</f>
        <v/>
      </c>
      <c r="P291" s="22">
        <f>IF(AND(I291&lt;&gt;"",H291&lt;&gt;""),I291-H291,"")</f>
        <v/>
      </c>
    </row>
    <row r="292">
      <c r="A292" s="18" t="n"/>
      <c r="B292" s="19" t="n"/>
      <c r="C292" s="19" t="n"/>
      <c r="D292" s="10">
        <f>IF(OR(B292="",C292=""),"",IF(MOD(C292-B292,1)=0,24,MOD(C292-B292,1)*24))</f>
        <v/>
      </c>
      <c r="E292" s="16" t="n"/>
      <c r="F292" s="9">
        <f>IF(E292="","",IFERROR(INDEX(Fontes!$B$5:$B$54,MATCH(E292,Fontes!$A$5:$A$54,0)),"fonte não cadastrada"))</f>
        <v/>
      </c>
      <c r="G292" s="17" t="n"/>
      <c r="H292" s="20">
        <f>IF(OR(A292="",E292=""),"",IFERROR(IF(INDEX(Fontes!$C$5:$C$54,MATCH(E292,Fontes!$A$5:$A$54,0))="Dias corridos",A292+INDEX(Fontes!$D$5:$D$54,MATCH(E292,Fontes!$A$5:$A$54,0)),DATE(YEAR(A292),MONTH(A292)+INDEX(Fontes!$F$5:$F$54,MATCH(E292,Fontes!$A$5:$A$54,0)),MIN(INDEX(Fontes!$E$5:$E$54,MATCH(E292,Fontes!$A$5:$A$54,0)),DAY(EOMONTH(DATE(YEAR(A292),MONTH(A292)+INDEX(Fontes!$F$5:$F$54,MATCH(E292,Fontes!$A$5:$A$54,0)),1),0))))),""))</f>
        <v/>
      </c>
      <c r="I292" s="18" t="n"/>
      <c r="J292" s="17" t="n"/>
      <c r="K292" s="9">
        <f>IF(A292="","",IF(I292&lt;&gt;"",IF(AND(J292&lt;&gt;"",J292&lt;G292),"Pago parcial","Pago"),IF(H292="","Sem previsão",IF(TODAY()&gt;H292,"Atrasado","A receber"))))</f>
        <v/>
      </c>
      <c r="L292" s="10">
        <f>IF(K292="Atrasado",TODAY()-H292,"")</f>
        <v/>
      </c>
      <c r="M292" s="16" t="n"/>
      <c r="N292" s="21">
        <f>IF(A292="",0,IF(K292="Pago",IF(J292="",G292,J292),IF(K292="Pago parcial",J292,0)))</f>
        <v/>
      </c>
      <c r="O292" s="21">
        <f>IF(A292="",0,IF(K292="Pago",0,G292-N292))</f>
        <v/>
      </c>
      <c r="P292" s="22">
        <f>IF(AND(I292&lt;&gt;"",H292&lt;&gt;""),I292-H292,"")</f>
        <v/>
      </c>
    </row>
    <row r="293">
      <c r="A293" s="18" t="n"/>
      <c r="B293" s="19" t="n"/>
      <c r="C293" s="19" t="n"/>
      <c r="D293" s="10">
        <f>IF(OR(B293="",C293=""),"",IF(MOD(C293-B293,1)=0,24,MOD(C293-B293,1)*24))</f>
        <v/>
      </c>
      <c r="E293" s="16" t="n"/>
      <c r="F293" s="9">
        <f>IF(E293="","",IFERROR(INDEX(Fontes!$B$5:$B$54,MATCH(E293,Fontes!$A$5:$A$54,0)),"fonte não cadastrada"))</f>
        <v/>
      </c>
      <c r="G293" s="17" t="n"/>
      <c r="H293" s="20">
        <f>IF(OR(A293="",E293=""),"",IFERROR(IF(INDEX(Fontes!$C$5:$C$54,MATCH(E293,Fontes!$A$5:$A$54,0))="Dias corridos",A293+INDEX(Fontes!$D$5:$D$54,MATCH(E293,Fontes!$A$5:$A$54,0)),DATE(YEAR(A293),MONTH(A293)+INDEX(Fontes!$F$5:$F$54,MATCH(E293,Fontes!$A$5:$A$54,0)),MIN(INDEX(Fontes!$E$5:$E$54,MATCH(E293,Fontes!$A$5:$A$54,0)),DAY(EOMONTH(DATE(YEAR(A293),MONTH(A293)+INDEX(Fontes!$F$5:$F$54,MATCH(E293,Fontes!$A$5:$A$54,0)),1),0))))),""))</f>
        <v/>
      </c>
      <c r="I293" s="18" t="n"/>
      <c r="J293" s="17" t="n"/>
      <c r="K293" s="9">
        <f>IF(A293="","",IF(I293&lt;&gt;"",IF(AND(J293&lt;&gt;"",J293&lt;G293),"Pago parcial","Pago"),IF(H293="","Sem previsão",IF(TODAY()&gt;H293,"Atrasado","A receber"))))</f>
        <v/>
      </c>
      <c r="L293" s="10">
        <f>IF(K293="Atrasado",TODAY()-H293,"")</f>
        <v/>
      </c>
      <c r="M293" s="16" t="n"/>
      <c r="N293" s="21">
        <f>IF(A293="",0,IF(K293="Pago",IF(J293="",G293,J293),IF(K293="Pago parcial",J293,0)))</f>
        <v/>
      </c>
      <c r="O293" s="21">
        <f>IF(A293="",0,IF(K293="Pago",0,G293-N293))</f>
        <v/>
      </c>
      <c r="P293" s="22">
        <f>IF(AND(I293&lt;&gt;"",H293&lt;&gt;""),I293-H293,"")</f>
        <v/>
      </c>
    </row>
    <row r="294">
      <c r="A294" s="18" t="n"/>
      <c r="B294" s="19" t="n"/>
      <c r="C294" s="19" t="n"/>
      <c r="D294" s="10">
        <f>IF(OR(B294="",C294=""),"",IF(MOD(C294-B294,1)=0,24,MOD(C294-B294,1)*24))</f>
        <v/>
      </c>
      <c r="E294" s="16" t="n"/>
      <c r="F294" s="9">
        <f>IF(E294="","",IFERROR(INDEX(Fontes!$B$5:$B$54,MATCH(E294,Fontes!$A$5:$A$54,0)),"fonte não cadastrada"))</f>
        <v/>
      </c>
      <c r="G294" s="17" t="n"/>
      <c r="H294" s="20">
        <f>IF(OR(A294="",E294=""),"",IFERROR(IF(INDEX(Fontes!$C$5:$C$54,MATCH(E294,Fontes!$A$5:$A$54,0))="Dias corridos",A294+INDEX(Fontes!$D$5:$D$54,MATCH(E294,Fontes!$A$5:$A$54,0)),DATE(YEAR(A294),MONTH(A294)+INDEX(Fontes!$F$5:$F$54,MATCH(E294,Fontes!$A$5:$A$54,0)),MIN(INDEX(Fontes!$E$5:$E$54,MATCH(E294,Fontes!$A$5:$A$54,0)),DAY(EOMONTH(DATE(YEAR(A294),MONTH(A294)+INDEX(Fontes!$F$5:$F$54,MATCH(E294,Fontes!$A$5:$A$54,0)),1),0))))),""))</f>
        <v/>
      </c>
      <c r="I294" s="18" t="n"/>
      <c r="J294" s="17" t="n"/>
      <c r="K294" s="9">
        <f>IF(A294="","",IF(I294&lt;&gt;"",IF(AND(J294&lt;&gt;"",J294&lt;G294),"Pago parcial","Pago"),IF(H294="","Sem previsão",IF(TODAY()&gt;H294,"Atrasado","A receber"))))</f>
        <v/>
      </c>
      <c r="L294" s="10">
        <f>IF(K294="Atrasado",TODAY()-H294,"")</f>
        <v/>
      </c>
      <c r="M294" s="16" t="n"/>
      <c r="N294" s="21">
        <f>IF(A294="",0,IF(K294="Pago",IF(J294="",G294,J294),IF(K294="Pago parcial",J294,0)))</f>
        <v/>
      </c>
      <c r="O294" s="21">
        <f>IF(A294="",0,IF(K294="Pago",0,G294-N294))</f>
        <v/>
      </c>
      <c r="P294" s="22">
        <f>IF(AND(I294&lt;&gt;"",H294&lt;&gt;""),I294-H294,"")</f>
        <v/>
      </c>
    </row>
    <row r="295">
      <c r="A295" s="18" t="n"/>
      <c r="B295" s="19" t="n"/>
      <c r="C295" s="19" t="n"/>
      <c r="D295" s="10">
        <f>IF(OR(B295="",C295=""),"",IF(MOD(C295-B295,1)=0,24,MOD(C295-B295,1)*24))</f>
        <v/>
      </c>
      <c r="E295" s="16" t="n"/>
      <c r="F295" s="9">
        <f>IF(E295="","",IFERROR(INDEX(Fontes!$B$5:$B$54,MATCH(E295,Fontes!$A$5:$A$54,0)),"fonte não cadastrada"))</f>
        <v/>
      </c>
      <c r="G295" s="17" t="n"/>
      <c r="H295" s="20">
        <f>IF(OR(A295="",E295=""),"",IFERROR(IF(INDEX(Fontes!$C$5:$C$54,MATCH(E295,Fontes!$A$5:$A$54,0))="Dias corridos",A295+INDEX(Fontes!$D$5:$D$54,MATCH(E295,Fontes!$A$5:$A$54,0)),DATE(YEAR(A295),MONTH(A295)+INDEX(Fontes!$F$5:$F$54,MATCH(E295,Fontes!$A$5:$A$54,0)),MIN(INDEX(Fontes!$E$5:$E$54,MATCH(E295,Fontes!$A$5:$A$54,0)),DAY(EOMONTH(DATE(YEAR(A295),MONTH(A295)+INDEX(Fontes!$F$5:$F$54,MATCH(E295,Fontes!$A$5:$A$54,0)),1),0))))),""))</f>
        <v/>
      </c>
      <c r="I295" s="18" t="n"/>
      <c r="J295" s="17" t="n"/>
      <c r="K295" s="9">
        <f>IF(A295="","",IF(I295&lt;&gt;"",IF(AND(J295&lt;&gt;"",J295&lt;G295),"Pago parcial","Pago"),IF(H295="","Sem previsão",IF(TODAY()&gt;H295,"Atrasado","A receber"))))</f>
        <v/>
      </c>
      <c r="L295" s="10">
        <f>IF(K295="Atrasado",TODAY()-H295,"")</f>
        <v/>
      </c>
      <c r="M295" s="16" t="n"/>
      <c r="N295" s="21">
        <f>IF(A295="",0,IF(K295="Pago",IF(J295="",G295,J295),IF(K295="Pago parcial",J295,0)))</f>
        <v/>
      </c>
      <c r="O295" s="21">
        <f>IF(A295="",0,IF(K295="Pago",0,G295-N295))</f>
        <v/>
      </c>
      <c r="P295" s="22">
        <f>IF(AND(I295&lt;&gt;"",H295&lt;&gt;""),I295-H295,"")</f>
        <v/>
      </c>
    </row>
    <row r="296">
      <c r="A296" s="18" t="n"/>
      <c r="B296" s="19" t="n"/>
      <c r="C296" s="19" t="n"/>
      <c r="D296" s="10">
        <f>IF(OR(B296="",C296=""),"",IF(MOD(C296-B296,1)=0,24,MOD(C296-B296,1)*24))</f>
        <v/>
      </c>
      <c r="E296" s="16" t="n"/>
      <c r="F296" s="9">
        <f>IF(E296="","",IFERROR(INDEX(Fontes!$B$5:$B$54,MATCH(E296,Fontes!$A$5:$A$54,0)),"fonte não cadastrada"))</f>
        <v/>
      </c>
      <c r="G296" s="17" t="n"/>
      <c r="H296" s="20">
        <f>IF(OR(A296="",E296=""),"",IFERROR(IF(INDEX(Fontes!$C$5:$C$54,MATCH(E296,Fontes!$A$5:$A$54,0))="Dias corridos",A296+INDEX(Fontes!$D$5:$D$54,MATCH(E296,Fontes!$A$5:$A$54,0)),DATE(YEAR(A296),MONTH(A296)+INDEX(Fontes!$F$5:$F$54,MATCH(E296,Fontes!$A$5:$A$54,0)),MIN(INDEX(Fontes!$E$5:$E$54,MATCH(E296,Fontes!$A$5:$A$54,0)),DAY(EOMONTH(DATE(YEAR(A296),MONTH(A296)+INDEX(Fontes!$F$5:$F$54,MATCH(E296,Fontes!$A$5:$A$54,0)),1),0))))),""))</f>
        <v/>
      </c>
      <c r="I296" s="18" t="n"/>
      <c r="J296" s="17" t="n"/>
      <c r="K296" s="9">
        <f>IF(A296="","",IF(I296&lt;&gt;"",IF(AND(J296&lt;&gt;"",J296&lt;G296),"Pago parcial","Pago"),IF(H296="","Sem previsão",IF(TODAY()&gt;H296,"Atrasado","A receber"))))</f>
        <v/>
      </c>
      <c r="L296" s="10">
        <f>IF(K296="Atrasado",TODAY()-H296,"")</f>
        <v/>
      </c>
      <c r="M296" s="16" t="n"/>
      <c r="N296" s="21">
        <f>IF(A296="",0,IF(K296="Pago",IF(J296="",G296,J296),IF(K296="Pago parcial",J296,0)))</f>
        <v/>
      </c>
      <c r="O296" s="21">
        <f>IF(A296="",0,IF(K296="Pago",0,G296-N296))</f>
        <v/>
      </c>
      <c r="P296" s="22">
        <f>IF(AND(I296&lt;&gt;"",H296&lt;&gt;""),I296-H296,"")</f>
        <v/>
      </c>
    </row>
    <row r="297">
      <c r="A297" s="18" t="n"/>
      <c r="B297" s="19" t="n"/>
      <c r="C297" s="19" t="n"/>
      <c r="D297" s="10">
        <f>IF(OR(B297="",C297=""),"",IF(MOD(C297-B297,1)=0,24,MOD(C297-B297,1)*24))</f>
        <v/>
      </c>
      <c r="E297" s="16" t="n"/>
      <c r="F297" s="9">
        <f>IF(E297="","",IFERROR(INDEX(Fontes!$B$5:$B$54,MATCH(E297,Fontes!$A$5:$A$54,0)),"fonte não cadastrada"))</f>
        <v/>
      </c>
      <c r="G297" s="17" t="n"/>
      <c r="H297" s="20">
        <f>IF(OR(A297="",E297=""),"",IFERROR(IF(INDEX(Fontes!$C$5:$C$54,MATCH(E297,Fontes!$A$5:$A$54,0))="Dias corridos",A297+INDEX(Fontes!$D$5:$D$54,MATCH(E297,Fontes!$A$5:$A$54,0)),DATE(YEAR(A297),MONTH(A297)+INDEX(Fontes!$F$5:$F$54,MATCH(E297,Fontes!$A$5:$A$54,0)),MIN(INDEX(Fontes!$E$5:$E$54,MATCH(E297,Fontes!$A$5:$A$54,0)),DAY(EOMONTH(DATE(YEAR(A297),MONTH(A297)+INDEX(Fontes!$F$5:$F$54,MATCH(E297,Fontes!$A$5:$A$54,0)),1),0))))),""))</f>
        <v/>
      </c>
      <c r="I297" s="18" t="n"/>
      <c r="J297" s="17" t="n"/>
      <c r="K297" s="9">
        <f>IF(A297="","",IF(I297&lt;&gt;"",IF(AND(J297&lt;&gt;"",J297&lt;G297),"Pago parcial","Pago"),IF(H297="","Sem previsão",IF(TODAY()&gt;H297,"Atrasado","A receber"))))</f>
        <v/>
      </c>
      <c r="L297" s="10">
        <f>IF(K297="Atrasado",TODAY()-H297,"")</f>
        <v/>
      </c>
      <c r="M297" s="16" t="n"/>
      <c r="N297" s="21">
        <f>IF(A297="",0,IF(K297="Pago",IF(J297="",G297,J297),IF(K297="Pago parcial",J297,0)))</f>
        <v/>
      </c>
      <c r="O297" s="21">
        <f>IF(A297="",0,IF(K297="Pago",0,G297-N297))</f>
        <v/>
      </c>
      <c r="P297" s="22">
        <f>IF(AND(I297&lt;&gt;"",H297&lt;&gt;""),I297-H297,"")</f>
        <v/>
      </c>
    </row>
    <row r="298">
      <c r="A298" s="18" t="n"/>
      <c r="B298" s="19" t="n"/>
      <c r="C298" s="19" t="n"/>
      <c r="D298" s="10">
        <f>IF(OR(B298="",C298=""),"",IF(MOD(C298-B298,1)=0,24,MOD(C298-B298,1)*24))</f>
        <v/>
      </c>
      <c r="E298" s="16" t="n"/>
      <c r="F298" s="9">
        <f>IF(E298="","",IFERROR(INDEX(Fontes!$B$5:$B$54,MATCH(E298,Fontes!$A$5:$A$54,0)),"fonte não cadastrada"))</f>
        <v/>
      </c>
      <c r="G298" s="17" t="n"/>
      <c r="H298" s="20">
        <f>IF(OR(A298="",E298=""),"",IFERROR(IF(INDEX(Fontes!$C$5:$C$54,MATCH(E298,Fontes!$A$5:$A$54,0))="Dias corridos",A298+INDEX(Fontes!$D$5:$D$54,MATCH(E298,Fontes!$A$5:$A$54,0)),DATE(YEAR(A298),MONTH(A298)+INDEX(Fontes!$F$5:$F$54,MATCH(E298,Fontes!$A$5:$A$54,0)),MIN(INDEX(Fontes!$E$5:$E$54,MATCH(E298,Fontes!$A$5:$A$54,0)),DAY(EOMONTH(DATE(YEAR(A298),MONTH(A298)+INDEX(Fontes!$F$5:$F$54,MATCH(E298,Fontes!$A$5:$A$54,0)),1),0))))),""))</f>
        <v/>
      </c>
      <c r="I298" s="18" t="n"/>
      <c r="J298" s="17" t="n"/>
      <c r="K298" s="9">
        <f>IF(A298="","",IF(I298&lt;&gt;"",IF(AND(J298&lt;&gt;"",J298&lt;G298),"Pago parcial","Pago"),IF(H298="","Sem previsão",IF(TODAY()&gt;H298,"Atrasado","A receber"))))</f>
        <v/>
      </c>
      <c r="L298" s="10">
        <f>IF(K298="Atrasado",TODAY()-H298,"")</f>
        <v/>
      </c>
      <c r="M298" s="16" t="n"/>
      <c r="N298" s="21">
        <f>IF(A298="",0,IF(K298="Pago",IF(J298="",G298,J298),IF(K298="Pago parcial",J298,0)))</f>
        <v/>
      </c>
      <c r="O298" s="21">
        <f>IF(A298="",0,IF(K298="Pago",0,G298-N298))</f>
        <v/>
      </c>
      <c r="P298" s="22">
        <f>IF(AND(I298&lt;&gt;"",H298&lt;&gt;""),I298-H298,"")</f>
        <v/>
      </c>
    </row>
    <row r="299">
      <c r="A299" s="18" t="n"/>
      <c r="B299" s="19" t="n"/>
      <c r="C299" s="19" t="n"/>
      <c r="D299" s="10">
        <f>IF(OR(B299="",C299=""),"",IF(MOD(C299-B299,1)=0,24,MOD(C299-B299,1)*24))</f>
        <v/>
      </c>
      <c r="E299" s="16" t="n"/>
      <c r="F299" s="9">
        <f>IF(E299="","",IFERROR(INDEX(Fontes!$B$5:$B$54,MATCH(E299,Fontes!$A$5:$A$54,0)),"fonte não cadastrada"))</f>
        <v/>
      </c>
      <c r="G299" s="17" t="n"/>
      <c r="H299" s="20">
        <f>IF(OR(A299="",E299=""),"",IFERROR(IF(INDEX(Fontes!$C$5:$C$54,MATCH(E299,Fontes!$A$5:$A$54,0))="Dias corridos",A299+INDEX(Fontes!$D$5:$D$54,MATCH(E299,Fontes!$A$5:$A$54,0)),DATE(YEAR(A299),MONTH(A299)+INDEX(Fontes!$F$5:$F$54,MATCH(E299,Fontes!$A$5:$A$54,0)),MIN(INDEX(Fontes!$E$5:$E$54,MATCH(E299,Fontes!$A$5:$A$54,0)),DAY(EOMONTH(DATE(YEAR(A299),MONTH(A299)+INDEX(Fontes!$F$5:$F$54,MATCH(E299,Fontes!$A$5:$A$54,0)),1),0))))),""))</f>
        <v/>
      </c>
      <c r="I299" s="18" t="n"/>
      <c r="J299" s="17" t="n"/>
      <c r="K299" s="9">
        <f>IF(A299="","",IF(I299&lt;&gt;"",IF(AND(J299&lt;&gt;"",J299&lt;G299),"Pago parcial","Pago"),IF(H299="","Sem previsão",IF(TODAY()&gt;H299,"Atrasado","A receber"))))</f>
        <v/>
      </c>
      <c r="L299" s="10">
        <f>IF(K299="Atrasado",TODAY()-H299,"")</f>
        <v/>
      </c>
      <c r="M299" s="16" t="n"/>
      <c r="N299" s="21">
        <f>IF(A299="",0,IF(K299="Pago",IF(J299="",G299,J299),IF(K299="Pago parcial",J299,0)))</f>
        <v/>
      </c>
      <c r="O299" s="21">
        <f>IF(A299="",0,IF(K299="Pago",0,G299-N299))</f>
        <v/>
      </c>
      <c r="P299" s="22">
        <f>IF(AND(I299&lt;&gt;"",H299&lt;&gt;""),I299-H299,"")</f>
        <v/>
      </c>
    </row>
    <row r="300">
      <c r="A300" s="18" t="n"/>
      <c r="B300" s="19" t="n"/>
      <c r="C300" s="19" t="n"/>
      <c r="D300" s="10">
        <f>IF(OR(B300="",C300=""),"",IF(MOD(C300-B300,1)=0,24,MOD(C300-B300,1)*24))</f>
        <v/>
      </c>
      <c r="E300" s="16" t="n"/>
      <c r="F300" s="9">
        <f>IF(E300="","",IFERROR(INDEX(Fontes!$B$5:$B$54,MATCH(E300,Fontes!$A$5:$A$54,0)),"fonte não cadastrada"))</f>
        <v/>
      </c>
      <c r="G300" s="17" t="n"/>
      <c r="H300" s="20">
        <f>IF(OR(A300="",E300=""),"",IFERROR(IF(INDEX(Fontes!$C$5:$C$54,MATCH(E300,Fontes!$A$5:$A$54,0))="Dias corridos",A300+INDEX(Fontes!$D$5:$D$54,MATCH(E300,Fontes!$A$5:$A$54,0)),DATE(YEAR(A300),MONTH(A300)+INDEX(Fontes!$F$5:$F$54,MATCH(E300,Fontes!$A$5:$A$54,0)),MIN(INDEX(Fontes!$E$5:$E$54,MATCH(E300,Fontes!$A$5:$A$54,0)),DAY(EOMONTH(DATE(YEAR(A300),MONTH(A300)+INDEX(Fontes!$F$5:$F$54,MATCH(E300,Fontes!$A$5:$A$54,0)),1),0))))),""))</f>
        <v/>
      </c>
      <c r="I300" s="18" t="n"/>
      <c r="J300" s="17" t="n"/>
      <c r="K300" s="9">
        <f>IF(A300="","",IF(I300&lt;&gt;"",IF(AND(J300&lt;&gt;"",J300&lt;G300),"Pago parcial","Pago"),IF(H300="","Sem previsão",IF(TODAY()&gt;H300,"Atrasado","A receber"))))</f>
        <v/>
      </c>
      <c r="L300" s="10">
        <f>IF(K300="Atrasado",TODAY()-H300,"")</f>
        <v/>
      </c>
      <c r="M300" s="16" t="n"/>
      <c r="N300" s="21">
        <f>IF(A300="",0,IF(K300="Pago",IF(J300="",G300,J300),IF(K300="Pago parcial",J300,0)))</f>
        <v/>
      </c>
      <c r="O300" s="21">
        <f>IF(A300="",0,IF(K300="Pago",0,G300-N300))</f>
        <v/>
      </c>
      <c r="P300" s="22">
        <f>IF(AND(I300&lt;&gt;"",H300&lt;&gt;""),I300-H300,"")</f>
        <v/>
      </c>
    </row>
    <row r="301">
      <c r="A301" s="18" t="n"/>
      <c r="B301" s="19" t="n"/>
      <c r="C301" s="19" t="n"/>
      <c r="D301" s="10">
        <f>IF(OR(B301="",C301=""),"",IF(MOD(C301-B301,1)=0,24,MOD(C301-B301,1)*24))</f>
        <v/>
      </c>
      <c r="E301" s="16" t="n"/>
      <c r="F301" s="9">
        <f>IF(E301="","",IFERROR(INDEX(Fontes!$B$5:$B$54,MATCH(E301,Fontes!$A$5:$A$54,0)),"fonte não cadastrada"))</f>
        <v/>
      </c>
      <c r="G301" s="17" t="n"/>
      <c r="H301" s="20">
        <f>IF(OR(A301="",E301=""),"",IFERROR(IF(INDEX(Fontes!$C$5:$C$54,MATCH(E301,Fontes!$A$5:$A$54,0))="Dias corridos",A301+INDEX(Fontes!$D$5:$D$54,MATCH(E301,Fontes!$A$5:$A$54,0)),DATE(YEAR(A301),MONTH(A301)+INDEX(Fontes!$F$5:$F$54,MATCH(E301,Fontes!$A$5:$A$54,0)),MIN(INDEX(Fontes!$E$5:$E$54,MATCH(E301,Fontes!$A$5:$A$54,0)),DAY(EOMONTH(DATE(YEAR(A301),MONTH(A301)+INDEX(Fontes!$F$5:$F$54,MATCH(E301,Fontes!$A$5:$A$54,0)),1),0))))),""))</f>
        <v/>
      </c>
      <c r="I301" s="18" t="n"/>
      <c r="J301" s="17" t="n"/>
      <c r="K301" s="9">
        <f>IF(A301="","",IF(I301&lt;&gt;"",IF(AND(J301&lt;&gt;"",J301&lt;G301),"Pago parcial","Pago"),IF(H301="","Sem previsão",IF(TODAY()&gt;H301,"Atrasado","A receber"))))</f>
        <v/>
      </c>
      <c r="L301" s="10">
        <f>IF(K301="Atrasado",TODAY()-H301,"")</f>
        <v/>
      </c>
      <c r="M301" s="16" t="n"/>
      <c r="N301" s="21">
        <f>IF(A301="",0,IF(K301="Pago",IF(J301="",G301,J301),IF(K301="Pago parcial",J301,0)))</f>
        <v/>
      </c>
      <c r="O301" s="21">
        <f>IF(A301="",0,IF(K301="Pago",0,G301-N301))</f>
        <v/>
      </c>
      <c r="P301" s="22">
        <f>IF(AND(I301&lt;&gt;"",H301&lt;&gt;""),I301-H301,"")</f>
        <v/>
      </c>
    </row>
    <row r="302">
      <c r="A302" s="18" t="n"/>
      <c r="B302" s="19" t="n"/>
      <c r="C302" s="19" t="n"/>
      <c r="D302" s="10">
        <f>IF(OR(B302="",C302=""),"",IF(MOD(C302-B302,1)=0,24,MOD(C302-B302,1)*24))</f>
        <v/>
      </c>
      <c r="E302" s="16" t="n"/>
      <c r="F302" s="9">
        <f>IF(E302="","",IFERROR(INDEX(Fontes!$B$5:$B$54,MATCH(E302,Fontes!$A$5:$A$54,0)),"fonte não cadastrada"))</f>
        <v/>
      </c>
      <c r="G302" s="17" t="n"/>
      <c r="H302" s="20">
        <f>IF(OR(A302="",E302=""),"",IFERROR(IF(INDEX(Fontes!$C$5:$C$54,MATCH(E302,Fontes!$A$5:$A$54,0))="Dias corridos",A302+INDEX(Fontes!$D$5:$D$54,MATCH(E302,Fontes!$A$5:$A$54,0)),DATE(YEAR(A302),MONTH(A302)+INDEX(Fontes!$F$5:$F$54,MATCH(E302,Fontes!$A$5:$A$54,0)),MIN(INDEX(Fontes!$E$5:$E$54,MATCH(E302,Fontes!$A$5:$A$54,0)),DAY(EOMONTH(DATE(YEAR(A302),MONTH(A302)+INDEX(Fontes!$F$5:$F$54,MATCH(E302,Fontes!$A$5:$A$54,0)),1),0))))),""))</f>
        <v/>
      </c>
      <c r="I302" s="18" t="n"/>
      <c r="J302" s="17" t="n"/>
      <c r="K302" s="9">
        <f>IF(A302="","",IF(I302&lt;&gt;"",IF(AND(J302&lt;&gt;"",J302&lt;G302),"Pago parcial","Pago"),IF(H302="","Sem previsão",IF(TODAY()&gt;H302,"Atrasado","A receber"))))</f>
        <v/>
      </c>
      <c r="L302" s="10">
        <f>IF(K302="Atrasado",TODAY()-H302,"")</f>
        <v/>
      </c>
      <c r="M302" s="16" t="n"/>
      <c r="N302" s="21">
        <f>IF(A302="",0,IF(K302="Pago",IF(J302="",G302,J302),IF(K302="Pago parcial",J302,0)))</f>
        <v/>
      </c>
      <c r="O302" s="21">
        <f>IF(A302="",0,IF(K302="Pago",0,G302-N302))</f>
        <v/>
      </c>
      <c r="P302" s="22">
        <f>IF(AND(I302&lt;&gt;"",H302&lt;&gt;""),I302-H302,"")</f>
        <v/>
      </c>
    </row>
    <row r="303">
      <c r="A303" s="18" t="n"/>
      <c r="B303" s="19" t="n"/>
      <c r="C303" s="19" t="n"/>
      <c r="D303" s="10">
        <f>IF(OR(B303="",C303=""),"",IF(MOD(C303-B303,1)=0,24,MOD(C303-B303,1)*24))</f>
        <v/>
      </c>
      <c r="E303" s="16" t="n"/>
      <c r="F303" s="9">
        <f>IF(E303="","",IFERROR(INDEX(Fontes!$B$5:$B$54,MATCH(E303,Fontes!$A$5:$A$54,0)),"fonte não cadastrada"))</f>
        <v/>
      </c>
      <c r="G303" s="17" t="n"/>
      <c r="H303" s="20">
        <f>IF(OR(A303="",E303=""),"",IFERROR(IF(INDEX(Fontes!$C$5:$C$54,MATCH(E303,Fontes!$A$5:$A$54,0))="Dias corridos",A303+INDEX(Fontes!$D$5:$D$54,MATCH(E303,Fontes!$A$5:$A$54,0)),DATE(YEAR(A303),MONTH(A303)+INDEX(Fontes!$F$5:$F$54,MATCH(E303,Fontes!$A$5:$A$54,0)),MIN(INDEX(Fontes!$E$5:$E$54,MATCH(E303,Fontes!$A$5:$A$54,0)),DAY(EOMONTH(DATE(YEAR(A303),MONTH(A303)+INDEX(Fontes!$F$5:$F$54,MATCH(E303,Fontes!$A$5:$A$54,0)),1),0))))),""))</f>
        <v/>
      </c>
      <c r="I303" s="18" t="n"/>
      <c r="J303" s="17" t="n"/>
      <c r="K303" s="9">
        <f>IF(A303="","",IF(I303&lt;&gt;"",IF(AND(J303&lt;&gt;"",J303&lt;G303),"Pago parcial","Pago"),IF(H303="","Sem previsão",IF(TODAY()&gt;H303,"Atrasado","A receber"))))</f>
        <v/>
      </c>
      <c r="L303" s="10">
        <f>IF(K303="Atrasado",TODAY()-H303,"")</f>
        <v/>
      </c>
      <c r="M303" s="16" t="n"/>
      <c r="N303" s="21">
        <f>IF(A303="",0,IF(K303="Pago",IF(J303="",G303,J303),IF(K303="Pago parcial",J303,0)))</f>
        <v/>
      </c>
      <c r="O303" s="21">
        <f>IF(A303="",0,IF(K303="Pago",0,G303-N303))</f>
        <v/>
      </c>
      <c r="P303" s="22">
        <f>IF(AND(I303&lt;&gt;"",H303&lt;&gt;""),I303-H303,"")</f>
        <v/>
      </c>
    </row>
    <row r="304">
      <c r="A304" s="18" t="n"/>
      <c r="B304" s="19" t="n"/>
      <c r="C304" s="19" t="n"/>
      <c r="D304" s="10">
        <f>IF(OR(B304="",C304=""),"",IF(MOD(C304-B304,1)=0,24,MOD(C304-B304,1)*24))</f>
        <v/>
      </c>
      <c r="E304" s="16" t="n"/>
      <c r="F304" s="9">
        <f>IF(E304="","",IFERROR(INDEX(Fontes!$B$5:$B$54,MATCH(E304,Fontes!$A$5:$A$54,0)),"fonte não cadastrada"))</f>
        <v/>
      </c>
      <c r="G304" s="17" t="n"/>
      <c r="H304" s="20">
        <f>IF(OR(A304="",E304=""),"",IFERROR(IF(INDEX(Fontes!$C$5:$C$54,MATCH(E304,Fontes!$A$5:$A$54,0))="Dias corridos",A304+INDEX(Fontes!$D$5:$D$54,MATCH(E304,Fontes!$A$5:$A$54,0)),DATE(YEAR(A304),MONTH(A304)+INDEX(Fontes!$F$5:$F$54,MATCH(E304,Fontes!$A$5:$A$54,0)),MIN(INDEX(Fontes!$E$5:$E$54,MATCH(E304,Fontes!$A$5:$A$54,0)),DAY(EOMONTH(DATE(YEAR(A304),MONTH(A304)+INDEX(Fontes!$F$5:$F$54,MATCH(E304,Fontes!$A$5:$A$54,0)),1),0))))),""))</f>
        <v/>
      </c>
      <c r="I304" s="18" t="n"/>
      <c r="J304" s="17" t="n"/>
      <c r="K304" s="9">
        <f>IF(A304="","",IF(I304&lt;&gt;"",IF(AND(J304&lt;&gt;"",J304&lt;G304),"Pago parcial","Pago"),IF(H304="","Sem previsão",IF(TODAY()&gt;H304,"Atrasado","A receber"))))</f>
        <v/>
      </c>
      <c r="L304" s="10">
        <f>IF(K304="Atrasado",TODAY()-H304,"")</f>
        <v/>
      </c>
      <c r="M304" s="16" t="n"/>
      <c r="N304" s="21">
        <f>IF(A304="",0,IF(K304="Pago",IF(J304="",G304,J304),IF(K304="Pago parcial",J304,0)))</f>
        <v/>
      </c>
      <c r="O304" s="21">
        <f>IF(A304="",0,IF(K304="Pago",0,G304-N304))</f>
        <v/>
      </c>
      <c r="P304" s="22">
        <f>IF(AND(I304&lt;&gt;"",H304&lt;&gt;""),I304-H304,"")</f>
        <v/>
      </c>
    </row>
    <row r="305">
      <c r="A305" s="18" t="n"/>
      <c r="B305" s="19" t="n"/>
      <c r="C305" s="19" t="n"/>
      <c r="D305" s="10">
        <f>IF(OR(B305="",C305=""),"",IF(MOD(C305-B305,1)=0,24,MOD(C305-B305,1)*24))</f>
        <v/>
      </c>
      <c r="E305" s="16" t="n"/>
      <c r="F305" s="9">
        <f>IF(E305="","",IFERROR(INDEX(Fontes!$B$5:$B$54,MATCH(E305,Fontes!$A$5:$A$54,0)),"fonte não cadastrada"))</f>
        <v/>
      </c>
      <c r="G305" s="17" t="n"/>
      <c r="H305" s="20">
        <f>IF(OR(A305="",E305=""),"",IFERROR(IF(INDEX(Fontes!$C$5:$C$54,MATCH(E305,Fontes!$A$5:$A$54,0))="Dias corridos",A305+INDEX(Fontes!$D$5:$D$54,MATCH(E305,Fontes!$A$5:$A$54,0)),DATE(YEAR(A305),MONTH(A305)+INDEX(Fontes!$F$5:$F$54,MATCH(E305,Fontes!$A$5:$A$54,0)),MIN(INDEX(Fontes!$E$5:$E$54,MATCH(E305,Fontes!$A$5:$A$54,0)),DAY(EOMONTH(DATE(YEAR(A305),MONTH(A305)+INDEX(Fontes!$F$5:$F$54,MATCH(E305,Fontes!$A$5:$A$54,0)),1),0))))),""))</f>
        <v/>
      </c>
      <c r="I305" s="18" t="n"/>
      <c r="J305" s="17" t="n"/>
      <c r="K305" s="9">
        <f>IF(A305="","",IF(I305&lt;&gt;"",IF(AND(J305&lt;&gt;"",J305&lt;G305),"Pago parcial","Pago"),IF(H305="","Sem previsão",IF(TODAY()&gt;H305,"Atrasado","A receber"))))</f>
        <v/>
      </c>
      <c r="L305" s="10">
        <f>IF(K305="Atrasado",TODAY()-H305,"")</f>
        <v/>
      </c>
      <c r="M305" s="16" t="n"/>
      <c r="N305" s="21">
        <f>IF(A305="",0,IF(K305="Pago",IF(J305="",G305,J305),IF(K305="Pago parcial",J305,0)))</f>
        <v/>
      </c>
      <c r="O305" s="21">
        <f>IF(A305="",0,IF(K305="Pago",0,G305-N305))</f>
        <v/>
      </c>
      <c r="P305" s="22">
        <f>IF(AND(I305&lt;&gt;"",H305&lt;&gt;""),I305-H305,"")</f>
        <v/>
      </c>
    </row>
    <row r="306">
      <c r="A306" s="18" t="n"/>
      <c r="B306" s="19" t="n"/>
      <c r="C306" s="19" t="n"/>
      <c r="D306" s="10">
        <f>IF(OR(B306="",C306=""),"",IF(MOD(C306-B306,1)=0,24,MOD(C306-B306,1)*24))</f>
        <v/>
      </c>
      <c r="E306" s="16" t="n"/>
      <c r="F306" s="9">
        <f>IF(E306="","",IFERROR(INDEX(Fontes!$B$5:$B$54,MATCH(E306,Fontes!$A$5:$A$54,0)),"fonte não cadastrada"))</f>
        <v/>
      </c>
      <c r="G306" s="17" t="n"/>
      <c r="H306" s="20">
        <f>IF(OR(A306="",E306=""),"",IFERROR(IF(INDEX(Fontes!$C$5:$C$54,MATCH(E306,Fontes!$A$5:$A$54,0))="Dias corridos",A306+INDEX(Fontes!$D$5:$D$54,MATCH(E306,Fontes!$A$5:$A$54,0)),DATE(YEAR(A306),MONTH(A306)+INDEX(Fontes!$F$5:$F$54,MATCH(E306,Fontes!$A$5:$A$54,0)),MIN(INDEX(Fontes!$E$5:$E$54,MATCH(E306,Fontes!$A$5:$A$54,0)),DAY(EOMONTH(DATE(YEAR(A306),MONTH(A306)+INDEX(Fontes!$F$5:$F$54,MATCH(E306,Fontes!$A$5:$A$54,0)),1),0))))),""))</f>
        <v/>
      </c>
      <c r="I306" s="18" t="n"/>
      <c r="J306" s="17" t="n"/>
      <c r="K306" s="9">
        <f>IF(A306="","",IF(I306&lt;&gt;"",IF(AND(J306&lt;&gt;"",J306&lt;G306),"Pago parcial","Pago"),IF(H306="","Sem previsão",IF(TODAY()&gt;H306,"Atrasado","A receber"))))</f>
        <v/>
      </c>
      <c r="L306" s="10">
        <f>IF(K306="Atrasado",TODAY()-H306,"")</f>
        <v/>
      </c>
      <c r="M306" s="16" t="n"/>
      <c r="N306" s="21">
        <f>IF(A306="",0,IF(K306="Pago",IF(J306="",G306,J306),IF(K306="Pago parcial",J306,0)))</f>
        <v/>
      </c>
      <c r="O306" s="21">
        <f>IF(A306="",0,IF(K306="Pago",0,G306-N306))</f>
        <v/>
      </c>
      <c r="P306" s="22">
        <f>IF(AND(I306&lt;&gt;"",H306&lt;&gt;""),I306-H306,"")</f>
        <v/>
      </c>
    </row>
    <row r="307">
      <c r="A307" s="18" t="n"/>
      <c r="B307" s="19" t="n"/>
      <c r="C307" s="19" t="n"/>
      <c r="D307" s="10">
        <f>IF(OR(B307="",C307=""),"",IF(MOD(C307-B307,1)=0,24,MOD(C307-B307,1)*24))</f>
        <v/>
      </c>
      <c r="E307" s="16" t="n"/>
      <c r="F307" s="9">
        <f>IF(E307="","",IFERROR(INDEX(Fontes!$B$5:$B$54,MATCH(E307,Fontes!$A$5:$A$54,0)),"fonte não cadastrada"))</f>
        <v/>
      </c>
      <c r="G307" s="17" t="n"/>
      <c r="H307" s="20">
        <f>IF(OR(A307="",E307=""),"",IFERROR(IF(INDEX(Fontes!$C$5:$C$54,MATCH(E307,Fontes!$A$5:$A$54,0))="Dias corridos",A307+INDEX(Fontes!$D$5:$D$54,MATCH(E307,Fontes!$A$5:$A$54,0)),DATE(YEAR(A307),MONTH(A307)+INDEX(Fontes!$F$5:$F$54,MATCH(E307,Fontes!$A$5:$A$54,0)),MIN(INDEX(Fontes!$E$5:$E$54,MATCH(E307,Fontes!$A$5:$A$54,0)),DAY(EOMONTH(DATE(YEAR(A307),MONTH(A307)+INDEX(Fontes!$F$5:$F$54,MATCH(E307,Fontes!$A$5:$A$54,0)),1),0))))),""))</f>
        <v/>
      </c>
      <c r="I307" s="18" t="n"/>
      <c r="J307" s="17" t="n"/>
      <c r="K307" s="9">
        <f>IF(A307="","",IF(I307&lt;&gt;"",IF(AND(J307&lt;&gt;"",J307&lt;G307),"Pago parcial","Pago"),IF(H307="","Sem previsão",IF(TODAY()&gt;H307,"Atrasado","A receber"))))</f>
        <v/>
      </c>
      <c r="L307" s="10">
        <f>IF(K307="Atrasado",TODAY()-H307,"")</f>
        <v/>
      </c>
      <c r="M307" s="16" t="n"/>
      <c r="N307" s="21">
        <f>IF(A307="",0,IF(K307="Pago",IF(J307="",G307,J307),IF(K307="Pago parcial",J307,0)))</f>
        <v/>
      </c>
      <c r="O307" s="21">
        <f>IF(A307="",0,IF(K307="Pago",0,G307-N307))</f>
        <v/>
      </c>
      <c r="P307" s="22">
        <f>IF(AND(I307&lt;&gt;"",H307&lt;&gt;""),I307-H307,"")</f>
        <v/>
      </c>
    </row>
    <row r="308">
      <c r="A308" s="18" t="n"/>
      <c r="B308" s="19" t="n"/>
      <c r="C308" s="19" t="n"/>
      <c r="D308" s="10">
        <f>IF(OR(B308="",C308=""),"",IF(MOD(C308-B308,1)=0,24,MOD(C308-B308,1)*24))</f>
        <v/>
      </c>
      <c r="E308" s="16" t="n"/>
      <c r="F308" s="9">
        <f>IF(E308="","",IFERROR(INDEX(Fontes!$B$5:$B$54,MATCH(E308,Fontes!$A$5:$A$54,0)),"fonte não cadastrada"))</f>
        <v/>
      </c>
      <c r="G308" s="17" t="n"/>
      <c r="H308" s="20">
        <f>IF(OR(A308="",E308=""),"",IFERROR(IF(INDEX(Fontes!$C$5:$C$54,MATCH(E308,Fontes!$A$5:$A$54,0))="Dias corridos",A308+INDEX(Fontes!$D$5:$D$54,MATCH(E308,Fontes!$A$5:$A$54,0)),DATE(YEAR(A308),MONTH(A308)+INDEX(Fontes!$F$5:$F$54,MATCH(E308,Fontes!$A$5:$A$54,0)),MIN(INDEX(Fontes!$E$5:$E$54,MATCH(E308,Fontes!$A$5:$A$54,0)),DAY(EOMONTH(DATE(YEAR(A308),MONTH(A308)+INDEX(Fontes!$F$5:$F$54,MATCH(E308,Fontes!$A$5:$A$54,0)),1),0))))),""))</f>
        <v/>
      </c>
      <c r="I308" s="18" t="n"/>
      <c r="J308" s="17" t="n"/>
      <c r="K308" s="9">
        <f>IF(A308="","",IF(I308&lt;&gt;"",IF(AND(J308&lt;&gt;"",J308&lt;G308),"Pago parcial","Pago"),IF(H308="","Sem previsão",IF(TODAY()&gt;H308,"Atrasado","A receber"))))</f>
        <v/>
      </c>
      <c r="L308" s="10">
        <f>IF(K308="Atrasado",TODAY()-H308,"")</f>
        <v/>
      </c>
      <c r="M308" s="16" t="n"/>
      <c r="N308" s="21">
        <f>IF(A308="",0,IF(K308="Pago",IF(J308="",G308,J308),IF(K308="Pago parcial",J308,0)))</f>
        <v/>
      </c>
      <c r="O308" s="21">
        <f>IF(A308="",0,IF(K308="Pago",0,G308-N308))</f>
        <v/>
      </c>
      <c r="P308" s="22">
        <f>IF(AND(I308&lt;&gt;"",H308&lt;&gt;""),I308-H308,"")</f>
        <v/>
      </c>
    </row>
    <row r="309">
      <c r="A309" s="18" t="n"/>
      <c r="B309" s="19" t="n"/>
      <c r="C309" s="19" t="n"/>
      <c r="D309" s="10">
        <f>IF(OR(B309="",C309=""),"",IF(MOD(C309-B309,1)=0,24,MOD(C309-B309,1)*24))</f>
        <v/>
      </c>
      <c r="E309" s="16" t="n"/>
      <c r="F309" s="9">
        <f>IF(E309="","",IFERROR(INDEX(Fontes!$B$5:$B$54,MATCH(E309,Fontes!$A$5:$A$54,0)),"fonte não cadastrada"))</f>
        <v/>
      </c>
      <c r="G309" s="17" t="n"/>
      <c r="H309" s="20">
        <f>IF(OR(A309="",E309=""),"",IFERROR(IF(INDEX(Fontes!$C$5:$C$54,MATCH(E309,Fontes!$A$5:$A$54,0))="Dias corridos",A309+INDEX(Fontes!$D$5:$D$54,MATCH(E309,Fontes!$A$5:$A$54,0)),DATE(YEAR(A309),MONTH(A309)+INDEX(Fontes!$F$5:$F$54,MATCH(E309,Fontes!$A$5:$A$54,0)),MIN(INDEX(Fontes!$E$5:$E$54,MATCH(E309,Fontes!$A$5:$A$54,0)),DAY(EOMONTH(DATE(YEAR(A309),MONTH(A309)+INDEX(Fontes!$F$5:$F$54,MATCH(E309,Fontes!$A$5:$A$54,0)),1),0))))),""))</f>
        <v/>
      </c>
      <c r="I309" s="18" t="n"/>
      <c r="J309" s="17" t="n"/>
      <c r="K309" s="9">
        <f>IF(A309="","",IF(I309&lt;&gt;"",IF(AND(J309&lt;&gt;"",J309&lt;G309),"Pago parcial","Pago"),IF(H309="","Sem previsão",IF(TODAY()&gt;H309,"Atrasado","A receber"))))</f>
        <v/>
      </c>
      <c r="L309" s="10">
        <f>IF(K309="Atrasado",TODAY()-H309,"")</f>
        <v/>
      </c>
      <c r="M309" s="16" t="n"/>
      <c r="N309" s="21">
        <f>IF(A309="",0,IF(K309="Pago",IF(J309="",G309,J309),IF(K309="Pago parcial",J309,0)))</f>
        <v/>
      </c>
      <c r="O309" s="21">
        <f>IF(A309="",0,IF(K309="Pago",0,G309-N309))</f>
        <v/>
      </c>
      <c r="P309" s="22">
        <f>IF(AND(I309&lt;&gt;"",H309&lt;&gt;""),I309-H309,"")</f>
        <v/>
      </c>
    </row>
    <row r="310">
      <c r="A310" s="18" t="n"/>
      <c r="B310" s="19" t="n"/>
      <c r="C310" s="19" t="n"/>
      <c r="D310" s="10">
        <f>IF(OR(B310="",C310=""),"",IF(MOD(C310-B310,1)=0,24,MOD(C310-B310,1)*24))</f>
        <v/>
      </c>
      <c r="E310" s="16" t="n"/>
      <c r="F310" s="9">
        <f>IF(E310="","",IFERROR(INDEX(Fontes!$B$5:$B$54,MATCH(E310,Fontes!$A$5:$A$54,0)),"fonte não cadastrada"))</f>
        <v/>
      </c>
      <c r="G310" s="17" t="n"/>
      <c r="H310" s="20">
        <f>IF(OR(A310="",E310=""),"",IFERROR(IF(INDEX(Fontes!$C$5:$C$54,MATCH(E310,Fontes!$A$5:$A$54,0))="Dias corridos",A310+INDEX(Fontes!$D$5:$D$54,MATCH(E310,Fontes!$A$5:$A$54,0)),DATE(YEAR(A310),MONTH(A310)+INDEX(Fontes!$F$5:$F$54,MATCH(E310,Fontes!$A$5:$A$54,0)),MIN(INDEX(Fontes!$E$5:$E$54,MATCH(E310,Fontes!$A$5:$A$54,0)),DAY(EOMONTH(DATE(YEAR(A310),MONTH(A310)+INDEX(Fontes!$F$5:$F$54,MATCH(E310,Fontes!$A$5:$A$54,0)),1),0))))),""))</f>
        <v/>
      </c>
      <c r="I310" s="18" t="n"/>
      <c r="J310" s="17" t="n"/>
      <c r="K310" s="9">
        <f>IF(A310="","",IF(I310&lt;&gt;"",IF(AND(J310&lt;&gt;"",J310&lt;G310),"Pago parcial","Pago"),IF(H310="","Sem previsão",IF(TODAY()&gt;H310,"Atrasado","A receber"))))</f>
        <v/>
      </c>
      <c r="L310" s="10">
        <f>IF(K310="Atrasado",TODAY()-H310,"")</f>
        <v/>
      </c>
      <c r="M310" s="16" t="n"/>
      <c r="N310" s="21">
        <f>IF(A310="",0,IF(K310="Pago",IF(J310="",G310,J310),IF(K310="Pago parcial",J310,0)))</f>
        <v/>
      </c>
      <c r="O310" s="21">
        <f>IF(A310="",0,IF(K310="Pago",0,G310-N310))</f>
        <v/>
      </c>
      <c r="P310" s="22">
        <f>IF(AND(I310&lt;&gt;"",H310&lt;&gt;""),I310-H310,"")</f>
        <v/>
      </c>
    </row>
    <row r="311">
      <c r="A311" s="18" t="n"/>
      <c r="B311" s="19" t="n"/>
      <c r="C311" s="19" t="n"/>
      <c r="D311" s="10">
        <f>IF(OR(B311="",C311=""),"",IF(MOD(C311-B311,1)=0,24,MOD(C311-B311,1)*24))</f>
        <v/>
      </c>
      <c r="E311" s="16" t="n"/>
      <c r="F311" s="9">
        <f>IF(E311="","",IFERROR(INDEX(Fontes!$B$5:$B$54,MATCH(E311,Fontes!$A$5:$A$54,0)),"fonte não cadastrada"))</f>
        <v/>
      </c>
      <c r="G311" s="17" t="n"/>
      <c r="H311" s="20">
        <f>IF(OR(A311="",E311=""),"",IFERROR(IF(INDEX(Fontes!$C$5:$C$54,MATCH(E311,Fontes!$A$5:$A$54,0))="Dias corridos",A311+INDEX(Fontes!$D$5:$D$54,MATCH(E311,Fontes!$A$5:$A$54,0)),DATE(YEAR(A311),MONTH(A311)+INDEX(Fontes!$F$5:$F$54,MATCH(E311,Fontes!$A$5:$A$54,0)),MIN(INDEX(Fontes!$E$5:$E$54,MATCH(E311,Fontes!$A$5:$A$54,0)),DAY(EOMONTH(DATE(YEAR(A311),MONTH(A311)+INDEX(Fontes!$F$5:$F$54,MATCH(E311,Fontes!$A$5:$A$54,0)),1),0))))),""))</f>
        <v/>
      </c>
      <c r="I311" s="18" t="n"/>
      <c r="J311" s="17" t="n"/>
      <c r="K311" s="9">
        <f>IF(A311="","",IF(I311&lt;&gt;"",IF(AND(J311&lt;&gt;"",J311&lt;G311),"Pago parcial","Pago"),IF(H311="","Sem previsão",IF(TODAY()&gt;H311,"Atrasado","A receber"))))</f>
        <v/>
      </c>
      <c r="L311" s="10">
        <f>IF(K311="Atrasado",TODAY()-H311,"")</f>
        <v/>
      </c>
      <c r="M311" s="16" t="n"/>
      <c r="N311" s="21">
        <f>IF(A311="",0,IF(K311="Pago",IF(J311="",G311,J311),IF(K311="Pago parcial",J311,0)))</f>
        <v/>
      </c>
      <c r="O311" s="21">
        <f>IF(A311="",0,IF(K311="Pago",0,G311-N311))</f>
        <v/>
      </c>
      <c r="P311" s="22">
        <f>IF(AND(I311&lt;&gt;"",H311&lt;&gt;""),I311-H311,"")</f>
        <v/>
      </c>
    </row>
    <row r="312">
      <c r="A312" s="18" t="n"/>
      <c r="B312" s="19" t="n"/>
      <c r="C312" s="19" t="n"/>
      <c r="D312" s="10">
        <f>IF(OR(B312="",C312=""),"",IF(MOD(C312-B312,1)=0,24,MOD(C312-B312,1)*24))</f>
        <v/>
      </c>
      <c r="E312" s="16" t="n"/>
      <c r="F312" s="9">
        <f>IF(E312="","",IFERROR(INDEX(Fontes!$B$5:$B$54,MATCH(E312,Fontes!$A$5:$A$54,0)),"fonte não cadastrada"))</f>
        <v/>
      </c>
      <c r="G312" s="17" t="n"/>
      <c r="H312" s="20">
        <f>IF(OR(A312="",E312=""),"",IFERROR(IF(INDEX(Fontes!$C$5:$C$54,MATCH(E312,Fontes!$A$5:$A$54,0))="Dias corridos",A312+INDEX(Fontes!$D$5:$D$54,MATCH(E312,Fontes!$A$5:$A$54,0)),DATE(YEAR(A312),MONTH(A312)+INDEX(Fontes!$F$5:$F$54,MATCH(E312,Fontes!$A$5:$A$54,0)),MIN(INDEX(Fontes!$E$5:$E$54,MATCH(E312,Fontes!$A$5:$A$54,0)),DAY(EOMONTH(DATE(YEAR(A312),MONTH(A312)+INDEX(Fontes!$F$5:$F$54,MATCH(E312,Fontes!$A$5:$A$54,0)),1),0))))),""))</f>
        <v/>
      </c>
      <c r="I312" s="18" t="n"/>
      <c r="J312" s="17" t="n"/>
      <c r="K312" s="9">
        <f>IF(A312="","",IF(I312&lt;&gt;"",IF(AND(J312&lt;&gt;"",J312&lt;G312),"Pago parcial","Pago"),IF(H312="","Sem previsão",IF(TODAY()&gt;H312,"Atrasado","A receber"))))</f>
        <v/>
      </c>
      <c r="L312" s="10">
        <f>IF(K312="Atrasado",TODAY()-H312,"")</f>
        <v/>
      </c>
      <c r="M312" s="16" t="n"/>
      <c r="N312" s="21">
        <f>IF(A312="",0,IF(K312="Pago",IF(J312="",G312,J312),IF(K312="Pago parcial",J312,0)))</f>
        <v/>
      </c>
      <c r="O312" s="21">
        <f>IF(A312="",0,IF(K312="Pago",0,G312-N312))</f>
        <v/>
      </c>
      <c r="P312" s="22">
        <f>IF(AND(I312&lt;&gt;"",H312&lt;&gt;""),I312-H312,"")</f>
        <v/>
      </c>
    </row>
    <row r="313">
      <c r="A313" s="18" t="n"/>
      <c r="B313" s="19" t="n"/>
      <c r="C313" s="19" t="n"/>
      <c r="D313" s="10">
        <f>IF(OR(B313="",C313=""),"",IF(MOD(C313-B313,1)=0,24,MOD(C313-B313,1)*24))</f>
        <v/>
      </c>
      <c r="E313" s="16" t="n"/>
      <c r="F313" s="9">
        <f>IF(E313="","",IFERROR(INDEX(Fontes!$B$5:$B$54,MATCH(E313,Fontes!$A$5:$A$54,0)),"fonte não cadastrada"))</f>
        <v/>
      </c>
      <c r="G313" s="17" t="n"/>
      <c r="H313" s="20">
        <f>IF(OR(A313="",E313=""),"",IFERROR(IF(INDEX(Fontes!$C$5:$C$54,MATCH(E313,Fontes!$A$5:$A$54,0))="Dias corridos",A313+INDEX(Fontes!$D$5:$D$54,MATCH(E313,Fontes!$A$5:$A$54,0)),DATE(YEAR(A313),MONTH(A313)+INDEX(Fontes!$F$5:$F$54,MATCH(E313,Fontes!$A$5:$A$54,0)),MIN(INDEX(Fontes!$E$5:$E$54,MATCH(E313,Fontes!$A$5:$A$54,0)),DAY(EOMONTH(DATE(YEAR(A313),MONTH(A313)+INDEX(Fontes!$F$5:$F$54,MATCH(E313,Fontes!$A$5:$A$54,0)),1),0))))),""))</f>
        <v/>
      </c>
      <c r="I313" s="18" t="n"/>
      <c r="J313" s="17" t="n"/>
      <c r="K313" s="9">
        <f>IF(A313="","",IF(I313&lt;&gt;"",IF(AND(J313&lt;&gt;"",J313&lt;G313),"Pago parcial","Pago"),IF(H313="","Sem previsão",IF(TODAY()&gt;H313,"Atrasado","A receber"))))</f>
        <v/>
      </c>
      <c r="L313" s="10">
        <f>IF(K313="Atrasado",TODAY()-H313,"")</f>
        <v/>
      </c>
      <c r="M313" s="16" t="n"/>
      <c r="N313" s="21">
        <f>IF(A313="",0,IF(K313="Pago",IF(J313="",G313,J313),IF(K313="Pago parcial",J313,0)))</f>
        <v/>
      </c>
      <c r="O313" s="21">
        <f>IF(A313="",0,IF(K313="Pago",0,G313-N313))</f>
        <v/>
      </c>
      <c r="P313" s="22">
        <f>IF(AND(I313&lt;&gt;"",H313&lt;&gt;""),I313-H313,"")</f>
        <v/>
      </c>
    </row>
    <row r="314">
      <c r="A314" s="18" t="n"/>
      <c r="B314" s="19" t="n"/>
      <c r="C314" s="19" t="n"/>
      <c r="D314" s="10">
        <f>IF(OR(B314="",C314=""),"",IF(MOD(C314-B314,1)=0,24,MOD(C314-B314,1)*24))</f>
        <v/>
      </c>
      <c r="E314" s="16" t="n"/>
      <c r="F314" s="9">
        <f>IF(E314="","",IFERROR(INDEX(Fontes!$B$5:$B$54,MATCH(E314,Fontes!$A$5:$A$54,0)),"fonte não cadastrada"))</f>
        <v/>
      </c>
      <c r="G314" s="17" t="n"/>
      <c r="H314" s="20">
        <f>IF(OR(A314="",E314=""),"",IFERROR(IF(INDEX(Fontes!$C$5:$C$54,MATCH(E314,Fontes!$A$5:$A$54,0))="Dias corridos",A314+INDEX(Fontes!$D$5:$D$54,MATCH(E314,Fontes!$A$5:$A$54,0)),DATE(YEAR(A314),MONTH(A314)+INDEX(Fontes!$F$5:$F$54,MATCH(E314,Fontes!$A$5:$A$54,0)),MIN(INDEX(Fontes!$E$5:$E$54,MATCH(E314,Fontes!$A$5:$A$54,0)),DAY(EOMONTH(DATE(YEAR(A314),MONTH(A314)+INDEX(Fontes!$F$5:$F$54,MATCH(E314,Fontes!$A$5:$A$54,0)),1),0))))),""))</f>
        <v/>
      </c>
      <c r="I314" s="18" t="n"/>
      <c r="J314" s="17" t="n"/>
      <c r="K314" s="9">
        <f>IF(A314="","",IF(I314&lt;&gt;"",IF(AND(J314&lt;&gt;"",J314&lt;G314),"Pago parcial","Pago"),IF(H314="","Sem previsão",IF(TODAY()&gt;H314,"Atrasado","A receber"))))</f>
        <v/>
      </c>
      <c r="L314" s="10">
        <f>IF(K314="Atrasado",TODAY()-H314,"")</f>
        <v/>
      </c>
      <c r="M314" s="16" t="n"/>
      <c r="N314" s="21">
        <f>IF(A314="",0,IF(K314="Pago",IF(J314="",G314,J314),IF(K314="Pago parcial",J314,0)))</f>
        <v/>
      </c>
      <c r="O314" s="21">
        <f>IF(A314="",0,IF(K314="Pago",0,G314-N314))</f>
        <v/>
      </c>
      <c r="P314" s="22">
        <f>IF(AND(I314&lt;&gt;"",H314&lt;&gt;""),I314-H314,"")</f>
        <v/>
      </c>
    </row>
    <row r="315">
      <c r="A315" s="18" t="n"/>
      <c r="B315" s="19" t="n"/>
      <c r="C315" s="19" t="n"/>
      <c r="D315" s="10">
        <f>IF(OR(B315="",C315=""),"",IF(MOD(C315-B315,1)=0,24,MOD(C315-B315,1)*24))</f>
        <v/>
      </c>
      <c r="E315" s="16" t="n"/>
      <c r="F315" s="9">
        <f>IF(E315="","",IFERROR(INDEX(Fontes!$B$5:$B$54,MATCH(E315,Fontes!$A$5:$A$54,0)),"fonte não cadastrada"))</f>
        <v/>
      </c>
      <c r="G315" s="17" t="n"/>
      <c r="H315" s="20">
        <f>IF(OR(A315="",E315=""),"",IFERROR(IF(INDEX(Fontes!$C$5:$C$54,MATCH(E315,Fontes!$A$5:$A$54,0))="Dias corridos",A315+INDEX(Fontes!$D$5:$D$54,MATCH(E315,Fontes!$A$5:$A$54,0)),DATE(YEAR(A315),MONTH(A315)+INDEX(Fontes!$F$5:$F$54,MATCH(E315,Fontes!$A$5:$A$54,0)),MIN(INDEX(Fontes!$E$5:$E$54,MATCH(E315,Fontes!$A$5:$A$54,0)),DAY(EOMONTH(DATE(YEAR(A315),MONTH(A315)+INDEX(Fontes!$F$5:$F$54,MATCH(E315,Fontes!$A$5:$A$54,0)),1),0))))),""))</f>
        <v/>
      </c>
      <c r="I315" s="18" t="n"/>
      <c r="J315" s="17" t="n"/>
      <c r="K315" s="9">
        <f>IF(A315="","",IF(I315&lt;&gt;"",IF(AND(J315&lt;&gt;"",J315&lt;G315),"Pago parcial","Pago"),IF(H315="","Sem previsão",IF(TODAY()&gt;H315,"Atrasado","A receber"))))</f>
        <v/>
      </c>
      <c r="L315" s="10">
        <f>IF(K315="Atrasado",TODAY()-H315,"")</f>
        <v/>
      </c>
      <c r="M315" s="16" t="n"/>
      <c r="N315" s="21">
        <f>IF(A315="",0,IF(K315="Pago",IF(J315="",G315,J315),IF(K315="Pago parcial",J315,0)))</f>
        <v/>
      </c>
      <c r="O315" s="21">
        <f>IF(A315="",0,IF(K315="Pago",0,G315-N315))</f>
        <v/>
      </c>
      <c r="P315" s="22">
        <f>IF(AND(I315&lt;&gt;"",H315&lt;&gt;""),I315-H315,"")</f>
        <v/>
      </c>
    </row>
    <row r="316">
      <c r="A316" s="18" t="n"/>
      <c r="B316" s="19" t="n"/>
      <c r="C316" s="19" t="n"/>
      <c r="D316" s="10">
        <f>IF(OR(B316="",C316=""),"",IF(MOD(C316-B316,1)=0,24,MOD(C316-B316,1)*24))</f>
        <v/>
      </c>
      <c r="E316" s="16" t="n"/>
      <c r="F316" s="9">
        <f>IF(E316="","",IFERROR(INDEX(Fontes!$B$5:$B$54,MATCH(E316,Fontes!$A$5:$A$54,0)),"fonte não cadastrada"))</f>
        <v/>
      </c>
      <c r="G316" s="17" t="n"/>
      <c r="H316" s="20">
        <f>IF(OR(A316="",E316=""),"",IFERROR(IF(INDEX(Fontes!$C$5:$C$54,MATCH(E316,Fontes!$A$5:$A$54,0))="Dias corridos",A316+INDEX(Fontes!$D$5:$D$54,MATCH(E316,Fontes!$A$5:$A$54,0)),DATE(YEAR(A316),MONTH(A316)+INDEX(Fontes!$F$5:$F$54,MATCH(E316,Fontes!$A$5:$A$54,0)),MIN(INDEX(Fontes!$E$5:$E$54,MATCH(E316,Fontes!$A$5:$A$54,0)),DAY(EOMONTH(DATE(YEAR(A316),MONTH(A316)+INDEX(Fontes!$F$5:$F$54,MATCH(E316,Fontes!$A$5:$A$54,0)),1),0))))),""))</f>
        <v/>
      </c>
      <c r="I316" s="18" t="n"/>
      <c r="J316" s="17" t="n"/>
      <c r="K316" s="9">
        <f>IF(A316="","",IF(I316&lt;&gt;"",IF(AND(J316&lt;&gt;"",J316&lt;G316),"Pago parcial","Pago"),IF(H316="","Sem previsão",IF(TODAY()&gt;H316,"Atrasado","A receber"))))</f>
        <v/>
      </c>
      <c r="L316" s="10">
        <f>IF(K316="Atrasado",TODAY()-H316,"")</f>
        <v/>
      </c>
      <c r="M316" s="16" t="n"/>
      <c r="N316" s="21">
        <f>IF(A316="",0,IF(K316="Pago",IF(J316="",G316,J316),IF(K316="Pago parcial",J316,0)))</f>
        <v/>
      </c>
      <c r="O316" s="21">
        <f>IF(A316="",0,IF(K316="Pago",0,G316-N316))</f>
        <v/>
      </c>
      <c r="P316" s="22">
        <f>IF(AND(I316&lt;&gt;"",H316&lt;&gt;""),I316-H316,"")</f>
        <v/>
      </c>
    </row>
    <row r="317">
      <c r="A317" s="18" t="n"/>
      <c r="B317" s="19" t="n"/>
      <c r="C317" s="19" t="n"/>
      <c r="D317" s="10">
        <f>IF(OR(B317="",C317=""),"",IF(MOD(C317-B317,1)=0,24,MOD(C317-B317,1)*24))</f>
        <v/>
      </c>
      <c r="E317" s="16" t="n"/>
      <c r="F317" s="9">
        <f>IF(E317="","",IFERROR(INDEX(Fontes!$B$5:$B$54,MATCH(E317,Fontes!$A$5:$A$54,0)),"fonte não cadastrada"))</f>
        <v/>
      </c>
      <c r="G317" s="17" t="n"/>
      <c r="H317" s="20">
        <f>IF(OR(A317="",E317=""),"",IFERROR(IF(INDEX(Fontes!$C$5:$C$54,MATCH(E317,Fontes!$A$5:$A$54,0))="Dias corridos",A317+INDEX(Fontes!$D$5:$D$54,MATCH(E317,Fontes!$A$5:$A$54,0)),DATE(YEAR(A317),MONTH(A317)+INDEX(Fontes!$F$5:$F$54,MATCH(E317,Fontes!$A$5:$A$54,0)),MIN(INDEX(Fontes!$E$5:$E$54,MATCH(E317,Fontes!$A$5:$A$54,0)),DAY(EOMONTH(DATE(YEAR(A317),MONTH(A317)+INDEX(Fontes!$F$5:$F$54,MATCH(E317,Fontes!$A$5:$A$54,0)),1),0))))),""))</f>
        <v/>
      </c>
      <c r="I317" s="18" t="n"/>
      <c r="J317" s="17" t="n"/>
      <c r="K317" s="9">
        <f>IF(A317="","",IF(I317&lt;&gt;"",IF(AND(J317&lt;&gt;"",J317&lt;G317),"Pago parcial","Pago"),IF(H317="","Sem previsão",IF(TODAY()&gt;H317,"Atrasado","A receber"))))</f>
        <v/>
      </c>
      <c r="L317" s="10">
        <f>IF(K317="Atrasado",TODAY()-H317,"")</f>
        <v/>
      </c>
      <c r="M317" s="16" t="n"/>
      <c r="N317" s="21">
        <f>IF(A317="",0,IF(K317="Pago",IF(J317="",G317,J317),IF(K317="Pago parcial",J317,0)))</f>
        <v/>
      </c>
      <c r="O317" s="21">
        <f>IF(A317="",0,IF(K317="Pago",0,G317-N317))</f>
        <v/>
      </c>
      <c r="P317" s="22">
        <f>IF(AND(I317&lt;&gt;"",H317&lt;&gt;""),I317-H317,"")</f>
        <v/>
      </c>
    </row>
    <row r="318">
      <c r="A318" s="18" t="n"/>
      <c r="B318" s="19" t="n"/>
      <c r="C318" s="19" t="n"/>
      <c r="D318" s="10">
        <f>IF(OR(B318="",C318=""),"",IF(MOD(C318-B318,1)=0,24,MOD(C318-B318,1)*24))</f>
        <v/>
      </c>
      <c r="E318" s="16" t="n"/>
      <c r="F318" s="9">
        <f>IF(E318="","",IFERROR(INDEX(Fontes!$B$5:$B$54,MATCH(E318,Fontes!$A$5:$A$54,0)),"fonte não cadastrada"))</f>
        <v/>
      </c>
      <c r="G318" s="17" t="n"/>
      <c r="H318" s="20">
        <f>IF(OR(A318="",E318=""),"",IFERROR(IF(INDEX(Fontes!$C$5:$C$54,MATCH(E318,Fontes!$A$5:$A$54,0))="Dias corridos",A318+INDEX(Fontes!$D$5:$D$54,MATCH(E318,Fontes!$A$5:$A$54,0)),DATE(YEAR(A318),MONTH(A318)+INDEX(Fontes!$F$5:$F$54,MATCH(E318,Fontes!$A$5:$A$54,0)),MIN(INDEX(Fontes!$E$5:$E$54,MATCH(E318,Fontes!$A$5:$A$54,0)),DAY(EOMONTH(DATE(YEAR(A318),MONTH(A318)+INDEX(Fontes!$F$5:$F$54,MATCH(E318,Fontes!$A$5:$A$54,0)),1),0))))),""))</f>
        <v/>
      </c>
      <c r="I318" s="18" t="n"/>
      <c r="J318" s="17" t="n"/>
      <c r="K318" s="9">
        <f>IF(A318="","",IF(I318&lt;&gt;"",IF(AND(J318&lt;&gt;"",J318&lt;G318),"Pago parcial","Pago"),IF(H318="","Sem previsão",IF(TODAY()&gt;H318,"Atrasado","A receber"))))</f>
        <v/>
      </c>
      <c r="L318" s="10">
        <f>IF(K318="Atrasado",TODAY()-H318,"")</f>
        <v/>
      </c>
      <c r="M318" s="16" t="n"/>
      <c r="N318" s="21">
        <f>IF(A318="",0,IF(K318="Pago",IF(J318="",G318,J318),IF(K318="Pago parcial",J318,0)))</f>
        <v/>
      </c>
      <c r="O318" s="21">
        <f>IF(A318="",0,IF(K318="Pago",0,G318-N318))</f>
        <v/>
      </c>
      <c r="P318" s="22">
        <f>IF(AND(I318&lt;&gt;"",H318&lt;&gt;""),I318-H318,"")</f>
        <v/>
      </c>
    </row>
    <row r="319">
      <c r="A319" s="18" t="n"/>
      <c r="B319" s="19" t="n"/>
      <c r="C319" s="19" t="n"/>
      <c r="D319" s="10">
        <f>IF(OR(B319="",C319=""),"",IF(MOD(C319-B319,1)=0,24,MOD(C319-B319,1)*24))</f>
        <v/>
      </c>
      <c r="E319" s="16" t="n"/>
      <c r="F319" s="9">
        <f>IF(E319="","",IFERROR(INDEX(Fontes!$B$5:$B$54,MATCH(E319,Fontes!$A$5:$A$54,0)),"fonte não cadastrada"))</f>
        <v/>
      </c>
      <c r="G319" s="17" t="n"/>
      <c r="H319" s="20">
        <f>IF(OR(A319="",E319=""),"",IFERROR(IF(INDEX(Fontes!$C$5:$C$54,MATCH(E319,Fontes!$A$5:$A$54,0))="Dias corridos",A319+INDEX(Fontes!$D$5:$D$54,MATCH(E319,Fontes!$A$5:$A$54,0)),DATE(YEAR(A319),MONTH(A319)+INDEX(Fontes!$F$5:$F$54,MATCH(E319,Fontes!$A$5:$A$54,0)),MIN(INDEX(Fontes!$E$5:$E$54,MATCH(E319,Fontes!$A$5:$A$54,0)),DAY(EOMONTH(DATE(YEAR(A319),MONTH(A319)+INDEX(Fontes!$F$5:$F$54,MATCH(E319,Fontes!$A$5:$A$54,0)),1),0))))),""))</f>
        <v/>
      </c>
      <c r="I319" s="18" t="n"/>
      <c r="J319" s="17" t="n"/>
      <c r="K319" s="9">
        <f>IF(A319="","",IF(I319&lt;&gt;"",IF(AND(J319&lt;&gt;"",J319&lt;G319),"Pago parcial","Pago"),IF(H319="","Sem previsão",IF(TODAY()&gt;H319,"Atrasado","A receber"))))</f>
        <v/>
      </c>
      <c r="L319" s="10">
        <f>IF(K319="Atrasado",TODAY()-H319,"")</f>
        <v/>
      </c>
      <c r="M319" s="16" t="n"/>
      <c r="N319" s="21">
        <f>IF(A319="",0,IF(K319="Pago",IF(J319="",G319,J319),IF(K319="Pago parcial",J319,0)))</f>
        <v/>
      </c>
      <c r="O319" s="21">
        <f>IF(A319="",0,IF(K319="Pago",0,G319-N319))</f>
        <v/>
      </c>
      <c r="P319" s="22">
        <f>IF(AND(I319&lt;&gt;"",H319&lt;&gt;""),I319-H319,"")</f>
        <v/>
      </c>
    </row>
    <row r="320">
      <c r="A320" s="18" t="n"/>
      <c r="B320" s="19" t="n"/>
      <c r="C320" s="19" t="n"/>
      <c r="D320" s="10">
        <f>IF(OR(B320="",C320=""),"",IF(MOD(C320-B320,1)=0,24,MOD(C320-B320,1)*24))</f>
        <v/>
      </c>
      <c r="E320" s="16" t="n"/>
      <c r="F320" s="9">
        <f>IF(E320="","",IFERROR(INDEX(Fontes!$B$5:$B$54,MATCH(E320,Fontes!$A$5:$A$54,0)),"fonte não cadastrada"))</f>
        <v/>
      </c>
      <c r="G320" s="17" t="n"/>
      <c r="H320" s="20">
        <f>IF(OR(A320="",E320=""),"",IFERROR(IF(INDEX(Fontes!$C$5:$C$54,MATCH(E320,Fontes!$A$5:$A$54,0))="Dias corridos",A320+INDEX(Fontes!$D$5:$D$54,MATCH(E320,Fontes!$A$5:$A$54,0)),DATE(YEAR(A320),MONTH(A320)+INDEX(Fontes!$F$5:$F$54,MATCH(E320,Fontes!$A$5:$A$54,0)),MIN(INDEX(Fontes!$E$5:$E$54,MATCH(E320,Fontes!$A$5:$A$54,0)),DAY(EOMONTH(DATE(YEAR(A320),MONTH(A320)+INDEX(Fontes!$F$5:$F$54,MATCH(E320,Fontes!$A$5:$A$54,0)),1),0))))),""))</f>
        <v/>
      </c>
      <c r="I320" s="18" t="n"/>
      <c r="J320" s="17" t="n"/>
      <c r="K320" s="9">
        <f>IF(A320="","",IF(I320&lt;&gt;"",IF(AND(J320&lt;&gt;"",J320&lt;G320),"Pago parcial","Pago"),IF(H320="","Sem previsão",IF(TODAY()&gt;H320,"Atrasado","A receber"))))</f>
        <v/>
      </c>
      <c r="L320" s="10">
        <f>IF(K320="Atrasado",TODAY()-H320,"")</f>
        <v/>
      </c>
      <c r="M320" s="16" t="n"/>
      <c r="N320" s="21">
        <f>IF(A320="",0,IF(K320="Pago",IF(J320="",G320,J320),IF(K320="Pago parcial",J320,0)))</f>
        <v/>
      </c>
      <c r="O320" s="21">
        <f>IF(A320="",0,IF(K320="Pago",0,G320-N320))</f>
        <v/>
      </c>
      <c r="P320" s="22">
        <f>IF(AND(I320&lt;&gt;"",H320&lt;&gt;""),I320-H320,"")</f>
        <v/>
      </c>
    </row>
    <row r="321">
      <c r="A321" s="18" t="n"/>
      <c r="B321" s="19" t="n"/>
      <c r="C321" s="19" t="n"/>
      <c r="D321" s="10">
        <f>IF(OR(B321="",C321=""),"",IF(MOD(C321-B321,1)=0,24,MOD(C321-B321,1)*24))</f>
        <v/>
      </c>
      <c r="E321" s="16" t="n"/>
      <c r="F321" s="9">
        <f>IF(E321="","",IFERROR(INDEX(Fontes!$B$5:$B$54,MATCH(E321,Fontes!$A$5:$A$54,0)),"fonte não cadastrada"))</f>
        <v/>
      </c>
      <c r="G321" s="17" t="n"/>
      <c r="H321" s="20">
        <f>IF(OR(A321="",E321=""),"",IFERROR(IF(INDEX(Fontes!$C$5:$C$54,MATCH(E321,Fontes!$A$5:$A$54,0))="Dias corridos",A321+INDEX(Fontes!$D$5:$D$54,MATCH(E321,Fontes!$A$5:$A$54,0)),DATE(YEAR(A321),MONTH(A321)+INDEX(Fontes!$F$5:$F$54,MATCH(E321,Fontes!$A$5:$A$54,0)),MIN(INDEX(Fontes!$E$5:$E$54,MATCH(E321,Fontes!$A$5:$A$54,0)),DAY(EOMONTH(DATE(YEAR(A321),MONTH(A321)+INDEX(Fontes!$F$5:$F$54,MATCH(E321,Fontes!$A$5:$A$54,0)),1),0))))),""))</f>
        <v/>
      </c>
      <c r="I321" s="18" t="n"/>
      <c r="J321" s="17" t="n"/>
      <c r="K321" s="9">
        <f>IF(A321="","",IF(I321&lt;&gt;"",IF(AND(J321&lt;&gt;"",J321&lt;G321),"Pago parcial","Pago"),IF(H321="","Sem previsão",IF(TODAY()&gt;H321,"Atrasado","A receber"))))</f>
        <v/>
      </c>
      <c r="L321" s="10">
        <f>IF(K321="Atrasado",TODAY()-H321,"")</f>
        <v/>
      </c>
      <c r="M321" s="16" t="n"/>
      <c r="N321" s="21">
        <f>IF(A321="",0,IF(K321="Pago",IF(J321="",G321,J321),IF(K321="Pago parcial",J321,0)))</f>
        <v/>
      </c>
      <c r="O321" s="21">
        <f>IF(A321="",0,IF(K321="Pago",0,G321-N321))</f>
        <v/>
      </c>
      <c r="P321" s="22">
        <f>IF(AND(I321&lt;&gt;"",H321&lt;&gt;""),I321-H321,"")</f>
        <v/>
      </c>
    </row>
    <row r="322">
      <c r="A322" s="18" t="n"/>
      <c r="B322" s="19" t="n"/>
      <c r="C322" s="19" t="n"/>
      <c r="D322" s="10">
        <f>IF(OR(B322="",C322=""),"",IF(MOD(C322-B322,1)=0,24,MOD(C322-B322,1)*24))</f>
        <v/>
      </c>
      <c r="E322" s="16" t="n"/>
      <c r="F322" s="9">
        <f>IF(E322="","",IFERROR(INDEX(Fontes!$B$5:$B$54,MATCH(E322,Fontes!$A$5:$A$54,0)),"fonte não cadastrada"))</f>
        <v/>
      </c>
      <c r="G322" s="17" t="n"/>
      <c r="H322" s="20">
        <f>IF(OR(A322="",E322=""),"",IFERROR(IF(INDEX(Fontes!$C$5:$C$54,MATCH(E322,Fontes!$A$5:$A$54,0))="Dias corridos",A322+INDEX(Fontes!$D$5:$D$54,MATCH(E322,Fontes!$A$5:$A$54,0)),DATE(YEAR(A322),MONTH(A322)+INDEX(Fontes!$F$5:$F$54,MATCH(E322,Fontes!$A$5:$A$54,0)),MIN(INDEX(Fontes!$E$5:$E$54,MATCH(E322,Fontes!$A$5:$A$54,0)),DAY(EOMONTH(DATE(YEAR(A322),MONTH(A322)+INDEX(Fontes!$F$5:$F$54,MATCH(E322,Fontes!$A$5:$A$54,0)),1),0))))),""))</f>
        <v/>
      </c>
      <c r="I322" s="18" t="n"/>
      <c r="J322" s="17" t="n"/>
      <c r="K322" s="9">
        <f>IF(A322="","",IF(I322&lt;&gt;"",IF(AND(J322&lt;&gt;"",J322&lt;G322),"Pago parcial","Pago"),IF(H322="","Sem previsão",IF(TODAY()&gt;H322,"Atrasado","A receber"))))</f>
        <v/>
      </c>
      <c r="L322" s="10">
        <f>IF(K322="Atrasado",TODAY()-H322,"")</f>
        <v/>
      </c>
      <c r="M322" s="16" t="n"/>
      <c r="N322" s="21">
        <f>IF(A322="",0,IF(K322="Pago",IF(J322="",G322,J322),IF(K322="Pago parcial",J322,0)))</f>
        <v/>
      </c>
      <c r="O322" s="21">
        <f>IF(A322="",0,IF(K322="Pago",0,G322-N322))</f>
        <v/>
      </c>
      <c r="P322" s="22">
        <f>IF(AND(I322&lt;&gt;"",H322&lt;&gt;""),I322-H322,"")</f>
        <v/>
      </c>
    </row>
    <row r="323">
      <c r="A323" s="18" t="n"/>
      <c r="B323" s="19" t="n"/>
      <c r="C323" s="19" t="n"/>
      <c r="D323" s="10">
        <f>IF(OR(B323="",C323=""),"",IF(MOD(C323-B323,1)=0,24,MOD(C323-B323,1)*24))</f>
        <v/>
      </c>
      <c r="E323" s="16" t="n"/>
      <c r="F323" s="9">
        <f>IF(E323="","",IFERROR(INDEX(Fontes!$B$5:$B$54,MATCH(E323,Fontes!$A$5:$A$54,0)),"fonte não cadastrada"))</f>
        <v/>
      </c>
      <c r="G323" s="17" t="n"/>
      <c r="H323" s="20">
        <f>IF(OR(A323="",E323=""),"",IFERROR(IF(INDEX(Fontes!$C$5:$C$54,MATCH(E323,Fontes!$A$5:$A$54,0))="Dias corridos",A323+INDEX(Fontes!$D$5:$D$54,MATCH(E323,Fontes!$A$5:$A$54,0)),DATE(YEAR(A323),MONTH(A323)+INDEX(Fontes!$F$5:$F$54,MATCH(E323,Fontes!$A$5:$A$54,0)),MIN(INDEX(Fontes!$E$5:$E$54,MATCH(E323,Fontes!$A$5:$A$54,0)),DAY(EOMONTH(DATE(YEAR(A323),MONTH(A323)+INDEX(Fontes!$F$5:$F$54,MATCH(E323,Fontes!$A$5:$A$54,0)),1),0))))),""))</f>
        <v/>
      </c>
      <c r="I323" s="18" t="n"/>
      <c r="J323" s="17" t="n"/>
      <c r="K323" s="9">
        <f>IF(A323="","",IF(I323&lt;&gt;"",IF(AND(J323&lt;&gt;"",J323&lt;G323),"Pago parcial","Pago"),IF(H323="","Sem previsão",IF(TODAY()&gt;H323,"Atrasado","A receber"))))</f>
        <v/>
      </c>
      <c r="L323" s="10">
        <f>IF(K323="Atrasado",TODAY()-H323,"")</f>
        <v/>
      </c>
      <c r="M323" s="16" t="n"/>
      <c r="N323" s="21">
        <f>IF(A323="",0,IF(K323="Pago",IF(J323="",G323,J323),IF(K323="Pago parcial",J323,0)))</f>
        <v/>
      </c>
      <c r="O323" s="21">
        <f>IF(A323="",0,IF(K323="Pago",0,G323-N323))</f>
        <v/>
      </c>
      <c r="P323" s="22">
        <f>IF(AND(I323&lt;&gt;"",H323&lt;&gt;""),I323-H323,"")</f>
        <v/>
      </c>
    </row>
    <row r="324">
      <c r="A324" s="18" t="n"/>
      <c r="B324" s="19" t="n"/>
      <c r="C324" s="19" t="n"/>
      <c r="D324" s="10">
        <f>IF(OR(B324="",C324=""),"",IF(MOD(C324-B324,1)=0,24,MOD(C324-B324,1)*24))</f>
        <v/>
      </c>
      <c r="E324" s="16" t="n"/>
      <c r="F324" s="9">
        <f>IF(E324="","",IFERROR(INDEX(Fontes!$B$5:$B$54,MATCH(E324,Fontes!$A$5:$A$54,0)),"fonte não cadastrada"))</f>
        <v/>
      </c>
      <c r="G324" s="17" t="n"/>
      <c r="H324" s="20">
        <f>IF(OR(A324="",E324=""),"",IFERROR(IF(INDEX(Fontes!$C$5:$C$54,MATCH(E324,Fontes!$A$5:$A$54,0))="Dias corridos",A324+INDEX(Fontes!$D$5:$D$54,MATCH(E324,Fontes!$A$5:$A$54,0)),DATE(YEAR(A324),MONTH(A324)+INDEX(Fontes!$F$5:$F$54,MATCH(E324,Fontes!$A$5:$A$54,0)),MIN(INDEX(Fontes!$E$5:$E$54,MATCH(E324,Fontes!$A$5:$A$54,0)),DAY(EOMONTH(DATE(YEAR(A324),MONTH(A324)+INDEX(Fontes!$F$5:$F$54,MATCH(E324,Fontes!$A$5:$A$54,0)),1),0))))),""))</f>
        <v/>
      </c>
      <c r="I324" s="18" t="n"/>
      <c r="J324" s="17" t="n"/>
      <c r="K324" s="9">
        <f>IF(A324="","",IF(I324&lt;&gt;"",IF(AND(J324&lt;&gt;"",J324&lt;G324),"Pago parcial","Pago"),IF(H324="","Sem previsão",IF(TODAY()&gt;H324,"Atrasado","A receber"))))</f>
        <v/>
      </c>
      <c r="L324" s="10">
        <f>IF(K324="Atrasado",TODAY()-H324,"")</f>
        <v/>
      </c>
      <c r="M324" s="16" t="n"/>
      <c r="N324" s="21">
        <f>IF(A324="",0,IF(K324="Pago",IF(J324="",G324,J324),IF(K324="Pago parcial",J324,0)))</f>
        <v/>
      </c>
      <c r="O324" s="21">
        <f>IF(A324="",0,IF(K324="Pago",0,G324-N324))</f>
        <v/>
      </c>
      <c r="P324" s="22">
        <f>IF(AND(I324&lt;&gt;"",H324&lt;&gt;""),I324-H324,"")</f>
        <v/>
      </c>
    </row>
    <row r="325">
      <c r="A325" s="18" t="n"/>
      <c r="B325" s="19" t="n"/>
      <c r="C325" s="19" t="n"/>
      <c r="D325" s="10">
        <f>IF(OR(B325="",C325=""),"",IF(MOD(C325-B325,1)=0,24,MOD(C325-B325,1)*24))</f>
        <v/>
      </c>
      <c r="E325" s="16" t="n"/>
      <c r="F325" s="9">
        <f>IF(E325="","",IFERROR(INDEX(Fontes!$B$5:$B$54,MATCH(E325,Fontes!$A$5:$A$54,0)),"fonte não cadastrada"))</f>
        <v/>
      </c>
      <c r="G325" s="17" t="n"/>
      <c r="H325" s="20">
        <f>IF(OR(A325="",E325=""),"",IFERROR(IF(INDEX(Fontes!$C$5:$C$54,MATCH(E325,Fontes!$A$5:$A$54,0))="Dias corridos",A325+INDEX(Fontes!$D$5:$D$54,MATCH(E325,Fontes!$A$5:$A$54,0)),DATE(YEAR(A325),MONTH(A325)+INDEX(Fontes!$F$5:$F$54,MATCH(E325,Fontes!$A$5:$A$54,0)),MIN(INDEX(Fontes!$E$5:$E$54,MATCH(E325,Fontes!$A$5:$A$54,0)),DAY(EOMONTH(DATE(YEAR(A325),MONTH(A325)+INDEX(Fontes!$F$5:$F$54,MATCH(E325,Fontes!$A$5:$A$54,0)),1),0))))),""))</f>
        <v/>
      </c>
      <c r="I325" s="18" t="n"/>
      <c r="J325" s="17" t="n"/>
      <c r="K325" s="9">
        <f>IF(A325="","",IF(I325&lt;&gt;"",IF(AND(J325&lt;&gt;"",J325&lt;G325),"Pago parcial","Pago"),IF(H325="","Sem previsão",IF(TODAY()&gt;H325,"Atrasado","A receber"))))</f>
        <v/>
      </c>
      <c r="L325" s="10">
        <f>IF(K325="Atrasado",TODAY()-H325,"")</f>
        <v/>
      </c>
      <c r="M325" s="16" t="n"/>
      <c r="N325" s="21">
        <f>IF(A325="",0,IF(K325="Pago",IF(J325="",G325,J325),IF(K325="Pago parcial",J325,0)))</f>
        <v/>
      </c>
      <c r="O325" s="21">
        <f>IF(A325="",0,IF(K325="Pago",0,G325-N325))</f>
        <v/>
      </c>
      <c r="P325" s="22">
        <f>IF(AND(I325&lt;&gt;"",H325&lt;&gt;""),I325-H325,"")</f>
        <v/>
      </c>
    </row>
    <row r="326">
      <c r="A326" s="18" t="n"/>
      <c r="B326" s="19" t="n"/>
      <c r="C326" s="19" t="n"/>
      <c r="D326" s="10">
        <f>IF(OR(B326="",C326=""),"",IF(MOD(C326-B326,1)=0,24,MOD(C326-B326,1)*24))</f>
        <v/>
      </c>
      <c r="E326" s="16" t="n"/>
      <c r="F326" s="9">
        <f>IF(E326="","",IFERROR(INDEX(Fontes!$B$5:$B$54,MATCH(E326,Fontes!$A$5:$A$54,0)),"fonte não cadastrada"))</f>
        <v/>
      </c>
      <c r="G326" s="17" t="n"/>
      <c r="H326" s="20">
        <f>IF(OR(A326="",E326=""),"",IFERROR(IF(INDEX(Fontes!$C$5:$C$54,MATCH(E326,Fontes!$A$5:$A$54,0))="Dias corridos",A326+INDEX(Fontes!$D$5:$D$54,MATCH(E326,Fontes!$A$5:$A$54,0)),DATE(YEAR(A326),MONTH(A326)+INDEX(Fontes!$F$5:$F$54,MATCH(E326,Fontes!$A$5:$A$54,0)),MIN(INDEX(Fontes!$E$5:$E$54,MATCH(E326,Fontes!$A$5:$A$54,0)),DAY(EOMONTH(DATE(YEAR(A326),MONTH(A326)+INDEX(Fontes!$F$5:$F$54,MATCH(E326,Fontes!$A$5:$A$54,0)),1),0))))),""))</f>
        <v/>
      </c>
      <c r="I326" s="18" t="n"/>
      <c r="J326" s="17" t="n"/>
      <c r="K326" s="9">
        <f>IF(A326="","",IF(I326&lt;&gt;"",IF(AND(J326&lt;&gt;"",J326&lt;G326),"Pago parcial","Pago"),IF(H326="","Sem previsão",IF(TODAY()&gt;H326,"Atrasado","A receber"))))</f>
        <v/>
      </c>
      <c r="L326" s="10">
        <f>IF(K326="Atrasado",TODAY()-H326,"")</f>
        <v/>
      </c>
      <c r="M326" s="16" t="n"/>
      <c r="N326" s="21">
        <f>IF(A326="",0,IF(K326="Pago",IF(J326="",G326,J326),IF(K326="Pago parcial",J326,0)))</f>
        <v/>
      </c>
      <c r="O326" s="21">
        <f>IF(A326="",0,IF(K326="Pago",0,G326-N326))</f>
        <v/>
      </c>
      <c r="P326" s="22">
        <f>IF(AND(I326&lt;&gt;"",H326&lt;&gt;""),I326-H326,"")</f>
        <v/>
      </c>
    </row>
    <row r="327">
      <c r="A327" s="18" t="n"/>
      <c r="B327" s="19" t="n"/>
      <c r="C327" s="19" t="n"/>
      <c r="D327" s="10">
        <f>IF(OR(B327="",C327=""),"",IF(MOD(C327-B327,1)=0,24,MOD(C327-B327,1)*24))</f>
        <v/>
      </c>
      <c r="E327" s="16" t="n"/>
      <c r="F327" s="9">
        <f>IF(E327="","",IFERROR(INDEX(Fontes!$B$5:$B$54,MATCH(E327,Fontes!$A$5:$A$54,0)),"fonte não cadastrada"))</f>
        <v/>
      </c>
      <c r="G327" s="17" t="n"/>
      <c r="H327" s="20">
        <f>IF(OR(A327="",E327=""),"",IFERROR(IF(INDEX(Fontes!$C$5:$C$54,MATCH(E327,Fontes!$A$5:$A$54,0))="Dias corridos",A327+INDEX(Fontes!$D$5:$D$54,MATCH(E327,Fontes!$A$5:$A$54,0)),DATE(YEAR(A327),MONTH(A327)+INDEX(Fontes!$F$5:$F$54,MATCH(E327,Fontes!$A$5:$A$54,0)),MIN(INDEX(Fontes!$E$5:$E$54,MATCH(E327,Fontes!$A$5:$A$54,0)),DAY(EOMONTH(DATE(YEAR(A327),MONTH(A327)+INDEX(Fontes!$F$5:$F$54,MATCH(E327,Fontes!$A$5:$A$54,0)),1),0))))),""))</f>
        <v/>
      </c>
      <c r="I327" s="18" t="n"/>
      <c r="J327" s="17" t="n"/>
      <c r="K327" s="9">
        <f>IF(A327="","",IF(I327&lt;&gt;"",IF(AND(J327&lt;&gt;"",J327&lt;G327),"Pago parcial","Pago"),IF(H327="","Sem previsão",IF(TODAY()&gt;H327,"Atrasado","A receber"))))</f>
        <v/>
      </c>
      <c r="L327" s="10">
        <f>IF(K327="Atrasado",TODAY()-H327,"")</f>
        <v/>
      </c>
      <c r="M327" s="16" t="n"/>
      <c r="N327" s="21">
        <f>IF(A327="",0,IF(K327="Pago",IF(J327="",G327,J327),IF(K327="Pago parcial",J327,0)))</f>
        <v/>
      </c>
      <c r="O327" s="21">
        <f>IF(A327="",0,IF(K327="Pago",0,G327-N327))</f>
        <v/>
      </c>
      <c r="P327" s="22">
        <f>IF(AND(I327&lt;&gt;"",H327&lt;&gt;""),I327-H327,"")</f>
        <v/>
      </c>
    </row>
    <row r="328">
      <c r="A328" s="18" t="n"/>
      <c r="B328" s="19" t="n"/>
      <c r="C328" s="19" t="n"/>
      <c r="D328" s="10">
        <f>IF(OR(B328="",C328=""),"",IF(MOD(C328-B328,1)=0,24,MOD(C328-B328,1)*24))</f>
        <v/>
      </c>
      <c r="E328" s="16" t="n"/>
      <c r="F328" s="9">
        <f>IF(E328="","",IFERROR(INDEX(Fontes!$B$5:$B$54,MATCH(E328,Fontes!$A$5:$A$54,0)),"fonte não cadastrada"))</f>
        <v/>
      </c>
      <c r="G328" s="17" t="n"/>
      <c r="H328" s="20">
        <f>IF(OR(A328="",E328=""),"",IFERROR(IF(INDEX(Fontes!$C$5:$C$54,MATCH(E328,Fontes!$A$5:$A$54,0))="Dias corridos",A328+INDEX(Fontes!$D$5:$D$54,MATCH(E328,Fontes!$A$5:$A$54,0)),DATE(YEAR(A328),MONTH(A328)+INDEX(Fontes!$F$5:$F$54,MATCH(E328,Fontes!$A$5:$A$54,0)),MIN(INDEX(Fontes!$E$5:$E$54,MATCH(E328,Fontes!$A$5:$A$54,0)),DAY(EOMONTH(DATE(YEAR(A328),MONTH(A328)+INDEX(Fontes!$F$5:$F$54,MATCH(E328,Fontes!$A$5:$A$54,0)),1),0))))),""))</f>
        <v/>
      </c>
      <c r="I328" s="18" t="n"/>
      <c r="J328" s="17" t="n"/>
      <c r="K328" s="9">
        <f>IF(A328="","",IF(I328&lt;&gt;"",IF(AND(J328&lt;&gt;"",J328&lt;G328),"Pago parcial","Pago"),IF(H328="","Sem previsão",IF(TODAY()&gt;H328,"Atrasado","A receber"))))</f>
        <v/>
      </c>
      <c r="L328" s="10">
        <f>IF(K328="Atrasado",TODAY()-H328,"")</f>
        <v/>
      </c>
      <c r="M328" s="16" t="n"/>
      <c r="N328" s="21">
        <f>IF(A328="",0,IF(K328="Pago",IF(J328="",G328,J328),IF(K328="Pago parcial",J328,0)))</f>
        <v/>
      </c>
      <c r="O328" s="21">
        <f>IF(A328="",0,IF(K328="Pago",0,G328-N328))</f>
        <v/>
      </c>
      <c r="P328" s="22">
        <f>IF(AND(I328&lt;&gt;"",H328&lt;&gt;""),I328-H328,"")</f>
        <v/>
      </c>
    </row>
    <row r="329">
      <c r="A329" s="18" t="n"/>
      <c r="B329" s="19" t="n"/>
      <c r="C329" s="19" t="n"/>
      <c r="D329" s="10">
        <f>IF(OR(B329="",C329=""),"",IF(MOD(C329-B329,1)=0,24,MOD(C329-B329,1)*24))</f>
        <v/>
      </c>
      <c r="E329" s="16" t="n"/>
      <c r="F329" s="9">
        <f>IF(E329="","",IFERROR(INDEX(Fontes!$B$5:$B$54,MATCH(E329,Fontes!$A$5:$A$54,0)),"fonte não cadastrada"))</f>
        <v/>
      </c>
      <c r="G329" s="17" t="n"/>
      <c r="H329" s="20">
        <f>IF(OR(A329="",E329=""),"",IFERROR(IF(INDEX(Fontes!$C$5:$C$54,MATCH(E329,Fontes!$A$5:$A$54,0))="Dias corridos",A329+INDEX(Fontes!$D$5:$D$54,MATCH(E329,Fontes!$A$5:$A$54,0)),DATE(YEAR(A329),MONTH(A329)+INDEX(Fontes!$F$5:$F$54,MATCH(E329,Fontes!$A$5:$A$54,0)),MIN(INDEX(Fontes!$E$5:$E$54,MATCH(E329,Fontes!$A$5:$A$54,0)),DAY(EOMONTH(DATE(YEAR(A329),MONTH(A329)+INDEX(Fontes!$F$5:$F$54,MATCH(E329,Fontes!$A$5:$A$54,0)),1),0))))),""))</f>
        <v/>
      </c>
      <c r="I329" s="18" t="n"/>
      <c r="J329" s="17" t="n"/>
      <c r="K329" s="9">
        <f>IF(A329="","",IF(I329&lt;&gt;"",IF(AND(J329&lt;&gt;"",J329&lt;G329),"Pago parcial","Pago"),IF(H329="","Sem previsão",IF(TODAY()&gt;H329,"Atrasado","A receber"))))</f>
        <v/>
      </c>
      <c r="L329" s="10">
        <f>IF(K329="Atrasado",TODAY()-H329,"")</f>
        <v/>
      </c>
      <c r="M329" s="16" t="n"/>
      <c r="N329" s="21">
        <f>IF(A329="",0,IF(K329="Pago",IF(J329="",G329,J329),IF(K329="Pago parcial",J329,0)))</f>
        <v/>
      </c>
      <c r="O329" s="21">
        <f>IF(A329="",0,IF(K329="Pago",0,G329-N329))</f>
        <v/>
      </c>
      <c r="P329" s="22">
        <f>IF(AND(I329&lt;&gt;"",H329&lt;&gt;""),I329-H329,"")</f>
        <v/>
      </c>
    </row>
    <row r="330">
      <c r="A330" s="18" t="n"/>
      <c r="B330" s="19" t="n"/>
      <c r="C330" s="19" t="n"/>
      <c r="D330" s="10">
        <f>IF(OR(B330="",C330=""),"",IF(MOD(C330-B330,1)=0,24,MOD(C330-B330,1)*24))</f>
        <v/>
      </c>
      <c r="E330" s="16" t="n"/>
      <c r="F330" s="9">
        <f>IF(E330="","",IFERROR(INDEX(Fontes!$B$5:$B$54,MATCH(E330,Fontes!$A$5:$A$54,0)),"fonte não cadastrada"))</f>
        <v/>
      </c>
      <c r="G330" s="17" t="n"/>
      <c r="H330" s="20">
        <f>IF(OR(A330="",E330=""),"",IFERROR(IF(INDEX(Fontes!$C$5:$C$54,MATCH(E330,Fontes!$A$5:$A$54,0))="Dias corridos",A330+INDEX(Fontes!$D$5:$D$54,MATCH(E330,Fontes!$A$5:$A$54,0)),DATE(YEAR(A330),MONTH(A330)+INDEX(Fontes!$F$5:$F$54,MATCH(E330,Fontes!$A$5:$A$54,0)),MIN(INDEX(Fontes!$E$5:$E$54,MATCH(E330,Fontes!$A$5:$A$54,0)),DAY(EOMONTH(DATE(YEAR(A330),MONTH(A330)+INDEX(Fontes!$F$5:$F$54,MATCH(E330,Fontes!$A$5:$A$54,0)),1),0))))),""))</f>
        <v/>
      </c>
      <c r="I330" s="18" t="n"/>
      <c r="J330" s="17" t="n"/>
      <c r="K330" s="9">
        <f>IF(A330="","",IF(I330&lt;&gt;"",IF(AND(J330&lt;&gt;"",J330&lt;G330),"Pago parcial","Pago"),IF(H330="","Sem previsão",IF(TODAY()&gt;H330,"Atrasado","A receber"))))</f>
        <v/>
      </c>
      <c r="L330" s="10">
        <f>IF(K330="Atrasado",TODAY()-H330,"")</f>
        <v/>
      </c>
      <c r="M330" s="16" t="n"/>
      <c r="N330" s="21">
        <f>IF(A330="",0,IF(K330="Pago",IF(J330="",G330,J330),IF(K330="Pago parcial",J330,0)))</f>
        <v/>
      </c>
      <c r="O330" s="21">
        <f>IF(A330="",0,IF(K330="Pago",0,G330-N330))</f>
        <v/>
      </c>
      <c r="P330" s="22">
        <f>IF(AND(I330&lt;&gt;"",H330&lt;&gt;""),I330-H330,"")</f>
        <v/>
      </c>
    </row>
    <row r="331">
      <c r="A331" s="18" t="n"/>
      <c r="B331" s="19" t="n"/>
      <c r="C331" s="19" t="n"/>
      <c r="D331" s="10">
        <f>IF(OR(B331="",C331=""),"",IF(MOD(C331-B331,1)=0,24,MOD(C331-B331,1)*24))</f>
        <v/>
      </c>
      <c r="E331" s="16" t="n"/>
      <c r="F331" s="9">
        <f>IF(E331="","",IFERROR(INDEX(Fontes!$B$5:$B$54,MATCH(E331,Fontes!$A$5:$A$54,0)),"fonte não cadastrada"))</f>
        <v/>
      </c>
      <c r="G331" s="17" t="n"/>
      <c r="H331" s="20">
        <f>IF(OR(A331="",E331=""),"",IFERROR(IF(INDEX(Fontes!$C$5:$C$54,MATCH(E331,Fontes!$A$5:$A$54,0))="Dias corridos",A331+INDEX(Fontes!$D$5:$D$54,MATCH(E331,Fontes!$A$5:$A$54,0)),DATE(YEAR(A331),MONTH(A331)+INDEX(Fontes!$F$5:$F$54,MATCH(E331,Fontes!$A$5:$A$54,0)),MIN(INDEX(Fontes!$E$5:$E$54,MATCH(E331,Fontes!$A$5:$A$54,0)),DAY(EOMONTH(DATE(YEAR(A331),MONTH(A331)+INDEX(Fontes!$F$5:$F$54,MATCH(E331,Fontes!$A$5:$A$54,0)),1),0))))),""))</f>
        <v/>
      </c>
      <c r="I331" s="18" t="n"/>
      <c r="J331" s="17" t="n"/>
      <c r="K331" s="9">
        <f>IF(A331="","",IF(I331&lt;&gt;"",IF(AND(J331&lt;&gt;"",J331&lt;G331),"Pago parcial","Pago"),IF(H331="","Sem previsão",IF(TODAY()&gt;H331,"Atrasado","A receber"))))</f>
        <v/>
      </c>
      <c r="L331" s="10">
        <f>IF(K331="Atrasado",TODAY()-H331,"")</f>
        <v/>
      </c>
      <c r="M331" s="16" t="n"/>
      <c r="N331" s="21">
        <f>IF(A331="",0,IF(K331="Pago",IF(J331="",G331,J331),IF(K331="Pago parcial",J331,0)))</f>
        <v/>
      </c>
      <c r="O331" s="21">
        <f>IF(A331="",0,IF(K331="Pago",0,G331-N331))</f>
        <v/>
      </c>
      <c r="P331" s="22">
        <f>IF(AND(I331&lt;&gt;"",H331&lt;&gt;""),I331-H331,"")</f>
        <v/>
      </c>
    </row>
    <row r="332">
      <c r="A332" s="18" t="n"/>
      <c r="B332" s="19" t="n"/>
      <c r="C332" s="19" t="n"/>
      <c r="D332" s="10">
        <f>IF(OR(B332="",C332=""),"",IF(MOD(C332-B332,1)=0,24,MOD(C332-B332,1)*24))</f>
        <v/>
      </c>
      <c r="E332" s="16" t="n"/>
      <c r="F332" s="9">
        <f>IF(E332="","",IFERROR(INDEX(Fontes!$B$5:$B$54,MATCH(E332,Fontes!$A$5:$A$54,0)),"fonte não cadastrada"))</f>
        <v/>
      </c>
      <c r="G332" s="17" t="n"/>
      <c r="H332" s="20">
        <f>IF(OR(A332="",E332=""),"",IFERROR(IF(INDEX(Fontes!$C$5:$C$54,MATCH(E332,Fontes!$A$5:$A$54,0))="Dias corridos",A332+INDEX(Fontes!$D$5:$D$54,MATCH(E332,Fontes!$A$5:$A$54,0)),DATE(YEAR(A332),MONTH(A332)+INDEX(Fontes!$F$5:$F$54,MATCH(E332,Fontes!$A$5:$A$54,0)),MIN(INDEX(Fontes!$E$5:$E$54,MATCH(E332,Fontes!$A$5:$A$54,0)),DAY(EOMONTH(DATE(YEAR(A332),MONTH(A332)+INDEX(Fontes!$F$5:$F$54,MATCH(E332,Fontes!$A$5:$A$54,0)),1),0))))),""))</f>
        <v/>
      </c>
      <c r="I332" s="18" t="n"/>
      <c r="J332" s="17" t="n"/>
      <c r="K332" s="9">
        <f>IF(A332="","",IF(I332&lt;&gt;"",IF(AND(J332&lt;&gt;"",J332&lt;G332),"Pago parcial","Pago"),IF(H332="","Sem previsão",IF(TODAY()&gt;H332,"Atrasado","A receber"))))</f>
        <v/>
      </c>
      <c r="L332" s="10">
        <f>IF(K332="Atrasado",TODAY()-H332,"")</f>
        <v/>
      </c>
      <c r="M332" s="16" t="n"/>
      <c r="N332" s="21">
        <f>IF(A332="",0,IF(K332="Pago",IF(J332="",G332,J332),IF(K332="Pago parcial",J332,0)))</f>
        <v/>
      </c>
      <c r="O332" s="21">
        <f>IF(A332="",0,IF(K332="Pago",0,G332-N332))</f>
        <v/>
      </c>
      <c r="P332" s="22">
        <f>IF(AND(I332&lt;&gt;"",H332&lt;&gt;""),I332-H332,"")</f>
        <v/>
      </c>
    </row>
    <row r="333">
      <c r="A333" s="18" t="n"/>
      <c r="B333" s="19" t="n"/>
      <c r="C333" s="19" t="n"/>
      <c r="D333" s="10">
        <f>IF(OR(B333="",C333=""),"",IF(MOD(C333-B333,1)=0,24,MOD(C333-B333,1)*24))</f>
        <v/>
      </c>
      <c r="E333" s="16" t="n"/>
      <c r="F333" s="9">
        <f>IF(E333="","",IFERROR(INDEX(Fontes!$B$5:$B$54,MATCH(E333,Fontes!$A$5:$A$54,0)),"fonte não cadastrada"))</f>
        <v/>
      </c>
      <c r="G333" s="17" t="n"/>
      <c r="H333" s="20">
        <f>IF(OR(A333="",E333=""),"",IFERROR(IF(INDEX(Fontes!$C$5:$C$54,MATCH(E333,Fontes!$A$5:$A$54,0))="Dias corridos",A333+INDEX(Fontes!$D$5:$D$54,MATCH(E333,Fontes!$A$5:$A$54,0)),DATE(YEAR(A333),MONTH(A333)+INDEX(Fontes!$F$5:$F$54,MATCH(E333,Fontes!$A$5:$A$54,0)),MIN(INDEX(Fontes!$E$5:$E$54,MATCH(E333,Fontes!$A$5:$A$54,0)),DAY(EOMONTH(DATE(YEAR(A333),MONTH(A333)+INDEX(Fontes!$F$5:$F$54,MATCH(E333,Fontes!$A$5:$A$54,0)),1),0))))),""))</f>
        <v/>
      </c>
      <c r="I333" s="18" t="n"/>
      <c r="J333" s="17" t="n"/>
      <c r="K333" s="9">
        <f>IF(A333="","",IF(I333&lt;&gt;"",IF(AND(J333&lt;&gt;"",J333&lt;G333),"Pago parcial","Pago"),IF(H333="","Sem previsão",IF(TODAY()&gt;H333,"Atrasado","A receber"))))</f>
        <v/>
      </c>
      <c r="L333" s="10">
        <f>IF(K333="Atrasado",TODAY()-H333,"")</f>
        <v/>
      </c>
      <c r="M333" s="16" t="n"/>
      <c r="N333" s="21">
        <f>IF(A333="",0,IF(K333="Pago",IF(J333="",G333,J333),IF(K333="Pago parcial",J333,0)))</f>
        <v/>
      </c>
      <c r="O333" s="21">
        <f>IF(A333="",0,IF(K333="Pago",0,G333-N333))</f>
        <v/>
      </c>
      <c r="P333" s="22">
        <f>IF(AND(I333&lt;&gt;"",H333&lt;&gt;""),I333-H333,"")</f>
        <v/>
      </c>
    </row>
    <row r="334">
      <c r="A334" s="18" t="n"/>
      <c r="B334" s="19" t="n"/>
      <c r="C334" s="19" t="n"/>
      <c r="D334" s="10">
        <f>IF(OR(B334="",C334=""),"",IF(MOD(C334-B334,1)=0,24,MOD(C334-B334,1)*24))</f>
        <v/>
      </c>
      <c r="E334" s="16" t="n"/>
      <c r="F334" s="9">
        <f>IF(E334="","",IFERROR(INDEX(Fontes!$B$5:$B$54,MATCH(E334,Fontes!$A$5:$A$54,0)),"fonte não cadastrada"))</f>
        <v/>
      </c>
      <c r="G334" s="17" t="n"/>
      <c r="H334" s="20">
        <f>IF(OR(A334="",E334=""),"",IFERROR(IF(INDEX(Fontes!$C$5:$C$54,MATCH(E334,Fontes!$A$5:$A$54,0))="Dias corridos",A334+INDEX(Fontes!$D$5:$D$54,MATCH(E334,Fontes!$A$5:$A$54,0)),DATE(YEAR(A334),MONTH(A334)+INDEX(Fontes!$F$5:$F$54,MATCH(E334,Fontes!$A$5:$A$54,0)),MIN(INDEX(Fontes!$E$5:$E$54,MATCH(E334,Fontes!$A$5:$A$54,0)),DAY(EOMONTH(DATE(YEAR(A334),MONTH(A334)+INDEX(Fontes!$F$5:$F$54,MATCH(E334,Fontes!$A$5:$A$54,0)),1),0))))),""))</f>
        <v/>
      </c>
      <c r="I334" s="18" t="n"/>
      <c r="J334" s="17" t="n"/>
      <c r="K334" s="9">
        <f>IF(A334="","",IF(I334&lt;&gt;"",IF(AND(J334&lt;&gt;"",J334&lt;G334),"Pago parcial","Pago"),IF(H334="","Sem previsão",IF(TODAY()&gt;H334,"Atrasado","A receber"))))</f>
        <v/>
      </c>
      <c r="L334" s="10">
        <f>IF(K334="Atrasado",TODAY()-H334,"")</f>
        <v/>
      </c>
      <c r="M334" s="16" t="n"/>
      <c r="N334" s="21">
        <f>IF(A334="",0,IF(K334="Pago",IF(J334="",G334,J334),IF(K334="Pago parcial",J334,0)))</f>
        <v/>
      </c>
      <c r="O334" s="21">
        <f>IF(A334="",0,IF(K334="Pago",0,G334-N334))</f>
        <v/>
      </c>
      <c r="P334" s="22">
        <f>IF(AND(I334&lt;&gt;"",H334&lt;&gt;""),I334-H334,"")</f>
        <v/>
      </c>
    </row>
    <row r="335">
      <c r="A335" s="18" t="n"/>
      <c r="B335" s="19" t="n"/>
      <c r="C335" s="19" t="n"/>
      <c r="D335" s="10">
        <f>IF(OR(B335="",C335=""),"",IF(MOD(C335-B335,1)=0,24,MOD(C335-B335,1)*24))</f>
        <v/>
      </c>
      <c r="E335" s="16" t="n"/>
      <c r="F335" s="9">
        <f>IF(E335="","",IFERROR(INDEX(Fontes!$B$5:$B$54,MATCH(E335,Fontes!$A$5:$A$54,0)),"fonte não cadastrada"))</f>
        <v/>
      </c>
      <c r="G335" s="17" t="n"/>
      <c r="H335" s="20">
        <f>IF(OR(A335="",E335=""),"",IFERROR(IF(INDEX(Fontes!$C$5:$C$54,MATCH(E335,Fontes!$A$5:$A$54,0))="Dias corridos",A335+INDEX(Fontes!$D$5:$D$54,MATCH(E335,Fontes!$A$5:$A$54,0)),DATE(YEAR(A335),MONTH(A335)+INDEX(Fontes!$F$5:$F$54,MATCH(E335,Fontes!$A$5:$A$54,0)),MIN(INDEX(Fontes!$E$5:$E$54,MATCH(E335,Fontes!$A$5:$A$54,0)),DAY(EOMONTH(DATE(YEAR(A335),MONTH(A335)+INDEX(Fontes!$F$5:$F$54,MATCH(E335,Fontes!$A$5:$A$54,0)),1),0))))),""))</f>
        <v/>
      </c>
      <c r="I335" s="18" t="n"/>
      <c r="J335" s="17" t="n"/>
      <c r="K335" s="9">
        <f>IF(A335="","",IF(I335&lt;&gt;"",IF(AND(J335&lt;&gt;"",J335&lt;G335),"Pago parcial","Pago"),IF(H335="","Sem previsão",IF(TODAY()&gt;H335,"Atrasado","A receber"))))</f>
        <v/>
      </c>
      <c r="L335" s="10">
        <f>IF(K335="Atrasado",TODAY()-H335,"")</f>
        <v/>
      </c>
      <c r="M335" s="16" t="n"/>
      <c r="N335" s="21">
        <f>IF(A335="",0,IF(K335="Pago",IF(J335="",G335,J335),IF(K335="Pago parcial",J335,0)))</f>
        <v/>
      </c>
      <c r="O335" s="21">
        <f>IF(A335="",0,IF(K335="Pago",0,G335-N335))</f>
        <v/>
      </c>
      <c r="P335" s="22">
        <f>IF(AND(I335&lt;&gt;"",H335&lt;&gt;""),I335-H335,"")</f>
        <v/>
      </c>
    </row>
    <row r="336">
      <c r="A336" s="18" t="n"/>
      <c r="B336" s="19" t="n"/>
      <c r="C336" s="19" t="n"/>
      <c r="D336" s="10">
        <f>IF(OR(B336="",C336=""),"",IF(MOD(C336-B336,1)=0,24,MOD(C336-B336,1)*24))</f>
        <v/>
      </c>
      <c r="E336" s="16" t="n"/>
      <c r="F336" s="9">
        <f>IF(E336="","",IFERROR(INDEX(Fontes!$B$5:$B$54,MATCH(E336,Fontes!$A$5:$A$54,0)),"fonte não cadastrada"))</f>
        <v/>
      </c>
      <c r="G336" s="17" t="n"/>
      <c r="H336" s="20">
        <f>IF(OR(A336="",E336=""),"",IFERROR(IF(INDEX(Fontes!$C$5:$C$54,MATCH(E336,Fontes!$A$5:$A$54,0))="Dias corridos",A336+INDEX(Fontes!$D$5:$D$54,MATCH(E336,Fontes!$A$5:$A$54,0)),DATE(YEAR(A336),MONTH(A336)+INDEX(Fontes!$F$5:$F$54,MATCH(E336,Fontes!$A$5:$A$54,0)),MIN(INDEX(Fontes!$E$5:$E$54,MATCH(E336,Fontes!$A$5:$A$54,0)),DAY(EOMONTH(DATE(YEAR(A336),MONTH(A336)+INDEX(Fontes!$F$5:$F$54,MATCH(E336,Fontes!$A$5:$A$54,0)),1),0))))),""))</f>
        <v/>
      </c>
      <c r="I336" s="18" t="n"/>
      <c r="J336" s="17" t="n"/>
      <c r="K336" s="9">
        <f>IF(A336="","",IF(I336&lt;&gt;"",IF(AND(J336&lt;&gt;"",J336&lt;G336),"Pago parcial","Pago"),IF(H336="","Sem previsão",IF(TODAY()&gt;H336,"Atrasado","A receber"))))</f>
        <v/>
      </c>
      <c r="L336" s="10">
        <f>IF(K336="Atrasado",TODAY()-H336,"")</f>
        <v/>
      </c>
      <c r="M336" s="16" t="n"/>
      <c r="N336" s="21">
        <f>IF(A336="",0,IF(K336="Pago",IF(J336="",G336,J336),IF(K336="Pago parcial",J336,0)))</f>
        <v/>
      </c>
      <c r="O336" s="21">
        <f>IF(A336="",0,IF(K336="Pago",0,G336-N336))</f>
        <v/>
      </c>
      <c r="P336" s="22">
        <f>IF(AND(I336&lt;&gt;"",H336&lt;&gt;""),I336-H336,"")</f>
        <v/>
      </c>
    </row>
    <row r="337">
      <c r="A337" s="18" t="n"/>
      <c r="B337" s="19" t="n"/>
      <c r="C337" s="19" t="n"/>
      <c r="D337" s="10">
        <f>IF(OR(B337="",C337=""),"",IF(MOD(C337-B337,1)=0,24,MOD(C337-B337,1)*24))</f>
        <v/>
      </c>
      <c r="E337" s="16" t="n"/>
      <c r="F337" s="9">
        <f>IF(E337="","",IFERROR(INDEX(Fontes!$B$5:$B$54,MATCH(E337,Fontes!$A$5:$A$54,0)),"fonte não cadastrada"))</f>
        <v/>
      </c>
      <c r="G337" s="17" t="n"/>
      <c r="H337" s="20">
        <f>IF(OR(A337="",E337=""),"",IFERROR(IF(INDEX(Fontes!$C$5:$C$54,MATCH(E337,Fontes!$A$5:$A$54,0))="Dias corridos",A337+INDEX(Fontes!$D$5:$D$54,MATCH(E337,Fontes!$A$5:$A$54,0)),DATE(YEAR(A337),MONTH(A337)+INDEX(Fontes!$F$5:$F$54,MATCH(E337,Fontes!$A$5:$A$54,0)),MIN(INDEX(Fontes!$E$5:$E$54,MATCH(E337,Fontes!$A$5:$A$54,0)),DAY(EOMONTH(DATE(YEAR(A337),MONTH(A337)+INDEX(Fontes!$F$5:$F$54,MATCH(E337,Fontes!$A$5:$A$54,0)),1),0))))),""))</f>
        <v/>
      </c>
      <c r="I337" s="18" t="n"/>
      <c r="J337" s="17" t="n"/>
      <c r="K337" s="9">
        <f>IF(A337="","",IF(I337&lt;&gt;"",IF(AND(J337&lt;&gt;"",J337&lt;G337),"Pago parcial","Pago"),IF(H337="","Sem previsão",IF(TODAY()&gt;H337,"Atrasado","A receber"))))</f>
        <v/>
      </c>
      <c r="L337" s="10">
        <f>IF(K337="Atrasado",TODAY()-H337,"")</f>
        <v/>
      </c>
      <c r="M337" s="16" t="n"/>
      <c r="N337" s="21">
        <f>IF(A337="",0,IF(K337="Pago",IF(J337="",G337,J337),IF(K337="Pago parcial",J337,0)))</f>
        <v/>
      </c>
      <c r="O337" s="21">
        <f>IF(A337="",0,IF(K337="Pago",0,G337-N337))</f>
        <v/>
      </c>
      <c r="P337" s="22">
        <f>IF(AND(I337&lt;&gt;"",H337&lt;&gt;""),I337-H337,"")</f>
        <v/>
      </c>
    </row>
    <row r="338">
      <c r="A338" s="18" t="n"/>
      <c r="B338" s="19" t="n"/>
      <c r="C338" s="19" t="n"/>
      <c r="D338" s="10">
        <f>IF(OR(B338="",C338=""),"",IF(MOD(C338-B338,1)=0,24,MOD(C338-B338,1)*24))</f>
        <v/>
      </c>
      <c r="E338" s="16" t="n"/>
      <c r="F338" s="9">
        <f>IF(E338="","",IFERROR(INDEX(Fontes!$B$5:$B$54,MATCH(E338,Fontes!$A$5:$A$54,0)),"fonte não cadastrada"))</f>
        <v/>
      </c>
      <c r="G338" s="17" t="n"/>
      <c r="H338" s="20">
        <f>IF(OR(A338="",E338=""),"",IFERROR(IF(INDEX(Fontes!$C$5:$C$54,MATCH(E338,Fontes!$A$5:$A$54,0))="Dias corridos",A338+INDEX(Fontes!$D$5:$D$54,MATCH(E338,Fontes!$A$5:$A$54,0)),DATE(YEAR(A338),MONTH(A338)+INDEX(Fontes!$F$5:$F$54,MATCH(E338,Fontes!$A$5:$A$54,0)),MIN(INDEX(Fontes!$E$5:$E$54,MATCH(E338,Fontes!$A$5:$A$54,0)),DAY(EOMONTH(DATE(YEAR(A338),MONTH(A338)+INDEX(Fontes!$F$5:$F$54,MATCH(E338,Fontes!$A$5:$A$54,0)),1),0))))),""))</f>
        <v/>
      </c>
      <c r="I338" s="18" t="n"/>
      <c r="J338" s="17" t="n"/>
      <c r="K338" s="9">
        <f>IF(A338="","",IF(I338&lt;&gt;"",IF(AND(J338&lt;&gt;"",J338&lt;G338),"Pago parcial","Pago"),IF(H338="","Sem previsão",IF(TODAY()&gt;H338,"Atrasado","A receber"))))</f>
        <v/>
      </c>
      <c r="L338" s="10">
        <f>IF(K338="Atrasado",TODAY()-H338,"")</f>
        <v/>
      </c>
      <c r="M338" s="16" t="n"/>
      <c r="N338" s="21">
        <f>IF(A338="",0,IF(K338="Pago",IF(J338="",G338,J338),IF(K338="Pago parcial",J338,0)))</f>
        <v/>
      </c>
      <c r="O338" s="21">
        <f>IF(A338="",0,IF(K338="Pago",0,G338-N338))</f>
        <v/>
      </c>
      <c r="P338" s="22">
        <f>IF(AND(I338&lt;&gt;"",H338&lt;&gt;""),I338-H338,"")</f>
        <v/>
      </c>
    </row>
    <row r="339">
      <c r="A339" s="18" t="n"/>
      <c r="B339" s="19" t="n"/>
      <c r="C339" s="19" t="n"/>
      <c r="D339" s="10">
        <f>IF(OR(B339="",C339=""),"",IF(MOD(C339-B339,1)=0,24,MOD(C339-B339,1)*24))</f>
        <v/>
      </c>
      <c r="E339" s="16" t="n"/>
      <c r="F339" s="9">
        <f>IF(E339="","",IFERROR(INDEX(Fontes!$B$5:$B$54,MATCH(E339,Fontes!$A$5:$A$54,0)),"fonte não cadastrada"))</f>
        <v/>
      </c>
      <c r="G339" s="17" t="n"/>
      <c r="H339" s="20">
        <f>IF(OR(A339="",E339=""),"",IFERROR(IF(INDEX(Fontes!$C$5:$C$54,MATCH(E339,Fontes!$A$5:$A$54,0))="Dias corridos",A339+INDEX(Fontes!$D$5:$D$54,MATCH(E339,Fontes!$A$5:$A$54,0)),DATE(YEAR(A339),MONTH(A339)+INDEX(Fontes!$F$5:$F$54,MATCH(E339,Fontes!$A$5:$A$54,0)),MIN(INDEX(Fontes!$E$5:$E$54,MATCH(E339,Fontes!$A$5:$A$54,0)),DAY(EOMONTH(DATE(YEAR(A339),MONTH(A339)+INDEX(Fontes!$F$5:$F$54,MATCH(E339,Fontes!$A$5:$A$54,0)),1),0))))),""))</f>
        <v/>
      </c>
      <c r="I339" s="18" t="n"/>
      <c r="J339" s="17" t="n"/>
      <c r="K339" s="9">
        <f>IF(A339="","",IF(I339&lt;&gt;"",IF(AND(J339&lt;&gt;"",J339&lt;G339),"Pago parcial","Pago"),IF(H339="","Sem previsão",IF(TODAY()&gt;H339,"Atrasado","A receber"))))</f>
        <v/>
      </c>
      <c r="L339" s="10">
        <f>IF(K339="Atrasado",TODAY()-H339,"")</f>
        <v/>
      </c>
      <c r="M339" s="16" t="n"/>
      <c r="N339" s="21">
        <f>IF(A339="",0,IF(K339="Pago",IF(J339="",G339,J339),IF(K339="Pago parcial",J339,0)))</f>
        <v/>
      </c>
      <c r="O339" s="21">
        <f>IF(A339="",0,IF(K339="Pago",0,G339-N339))</f>
        <v/>
      </c>
      <c r="P339" s="22">
        <f>IF(AND(I339&lt;&gt;"",H339&lt;&gt;""),I339-H339,"")</f>
        <v/>
      </c>
    </row>
    <row r="340">
      <c r="A340" s="18" t="n"/>
      <c r="B340" s="19" t="n"/>
      <c r="C340" s="19" t="n"/>
      <c r="D340" s="10">
        <f>IF(OR(B340="",C340=""),"",IF(MOD(C340-B340,1)=0,24,MOD(C340-B340,1)*24))</f>
        <v/>
      </c>
      <c r="E340" s="16" t="n"/>
      <c r="F340" s="9">
        <f>IF(E340="","",IFERROR(INDEX(Fontes!$B$5:$B$54,MATCH(E340,Fontes!$A$5:$A$54,0)),"fonte não cadastrada"))</f>
        <v/>
      </c>
      <c r="G340" s="17" t="n"/>
      <c r="H340" s="20">
        <f>IF(OR(A340="",E340=""),"",IFERROR(IF(INDEX(Fontes!$C$5:$C$54,MATCH(E340,Fontes!$A$5:$A$54,0))="Dias corridos",A340+INDEX(Fontes!$D$5:$D$54,MATCH(E340,Fontes!$A$5:$A$54,0)),DATE(YEAR(A340),MONTH(A340)+INDEX(Fontes!$F$5:$F$54,MATCH(E340,Fontes!$A$5:$A$54,0)),MIN(INDEX(Fontes!$E$5:$E$54,MATCH(E340,Fontes!$A$5:$A$54,0)),DAY(EOMONTH(DATE(YEAR(A340),MONTH(A340)+INDEX(Fontes!$F$5:$F$54,MATCH(E340,Fontes!$A$5:$A$54,0)),1),0))))),""))</f>
        <v/>
      </c>
      <c r="I340" s="18" t="n"/>
      <c r="J340" s="17" t="n"/>
      <c r="K340" s="9">
        <f>IF(A340="","",IF(I340&lt;&gt;"",IF(AND(J340&lt;&gt;"",J340&lt;G340),"Pago parcial","Pago"),IF(H340="","Sem previsão",IF(TODAY()&gt;H340,"Atrasado","A receber"))))</f>
        <v/>
      </c>
      <c r="L340" s="10">
        <f>IF(K340="Atrasado",TODAY()-H340,"")</f>
        <v/>
      </c>
      <c r="M340" s="16" t="n"/>
      <c r="N340" s="21">
        <f>IF(A340="",0,IF(K340="Pago",IF(J340="",G340,J340),IF(K340="Pago parcial",J340,0)))</f>
        <v/>
      </c>
      <c r="O340" s="21">
        <f>IF(A340="",0,IF(K340="Pago",0,G340-N340))</f>
        <v/>
      </c>
      <c r="P340" s="22">
        <f>IF(AND(I340&lt;&gt;"",H340&lt;&gt;""),I340-H340,"")</f>
        <v/>
      </c>
    </row>
    <row r="341">
      <c r="A341" s="18" t="n"/>
      <c r="B341" s="19" t="n"/>
      <c r="C341" s="19" t="n"/>
      <c r="D341" s="10">
        <f>IF(OR(B341="",C341=""),"",IF(MOD(C341-B341,1)=0,24,MOD(C341-B341,1)*24))</f>
        <v/>
      </c>
      <c r="E341" s="16" t="n"/>
      <c r="F341" s="9">
        <f>IF(E341="","",IFERROR(INDEX(Fontes!$B$5:$B$54,MATCH(E341,Fontes!$A$5:$A$54,0)),"fonte não cadastrada"))</f>
        <v/>
      </c>
      <c r="G341" s="17" t="n"/>
      <c r="H341" s="20">
        <f>IF(OR(A341="",E341=""),"",IFERROR(IF(INDEX(Fontes!$C$5:$C$54,MATCH(E341,Fontes!$A$5:$A$54,0))="Dias corridos",A341+INDEX(Fontes!$D$5:$D$54,MATCH(E341,Fontes!$A$5:$A$54,0)),DATE(YEAR(A341),MONTH(A341)+INDEX(Fontes!$F$5:$F$54,MATCH(E341,Fontes!$A$5:$A$54,0)),MIN(INDEX(Fontes!$E$5:$E$54,MATCH(E341,Fontes!$A$5:$A$54,0)),DAY(EOMONTH(DATE(YEAR(A341),MONTH(A341)+INDEX(Fontes!$F$5:$F$54,MATCH(E341,Fontes!$A$5:$A$54,0)),1),0))))),""))</f>
        <v/>
      </c>
      <c r="I341" s="18" t="n"/>
      <c r="J341" s="17" t="n"/>
      <c r="K341" s="9">
        <f>IF(A341="","",IF(I341&lt;&gt;"",IF(AND(J341&lt;&gt;"",J341&lt;G341),"Pago parcial","Pago"),IF(H341="","Sem previsão",IF(TODAY()&gt;H341,"Atrasado","A receber"))))</f>
        <v/>
      </c>
      <c r="L341" s="10">
        <f>IF(K341="Atrasado",TODAY()-H341,"")</f>
        <v/>
      </c>
      <c r="M341" s="16" t="n"/>
      <c r="N341" s="21">
        <f>IF(A341="",0,IF(K341="Pago",IF(J341="",G341,J341),IF(K341="Pago parcial",J341,0)))</f>
        <v/>
      </c>
      <c r="O341" s="21">
        <f>IF(A341="",0,IF(K341="Pago",0,G341-N341))</f>
        <v/>
      </c>
      <c r="P341" s="22">
        <f>IF(AND(I341&lt;&gt;"",H341&lt;&gt;""),I341-H341,"")</f>
        <v/>
      </c>
    </row>
    <row r="342">
      <c r="A342" s="18" t="n"/>
      <c r="B342" s="19" t="n"/>
      <c r="C342" s="19" t="n"/>
      <c r="D342" s="10">
        <f>IF(OR(B342="",C342=""),"",IF(MOD(C342-B342,1)=0,24,MOD(C342-B342,1)*24))</f>
        <v/>
      </c>
      <c r="E342" s="16" t="n"/>
      <c r="F342" s="9">
        <f>IF(E342="","",IFERROR(INDEX(Fontes!$B$5:$B$54,MATCH(E342,Fontes!$A$5:$A$54,0)),"fonte não cadastrada"))</f>
        <v/>
      </c>
      <c r="G342" s="17" t="n"/>
      <c r="H342" s="20">
        <f>IF(OR(A342="",E342=""),"",IFERROR(IF(INDEX(Fontes!$C$5:$C$54,MATCH(E342,Fontes!$A$5:$A$54,0))="Dias corridos",A342+INDEX(Fontes!$D$5:$D$54,MATCH(E342,Fontes!$A$5:$A$54,0)),DATE(YEAR(A342),MONTH(A342)+INDEX(Fontes!$F$5:$F$54,MATCH(E342,Fontes!$A$5:$A$54,0)),MIN(INDEX(Fontes!$E$5:$E$54,MATCH(E342,Fontes!$A$5:$A$54,0)),DAY(EOMONTH(DATE(YEAR(A342),MONTH(A342)+INDEX(Fontes!$F$5:$F$54,MATCH(E342,Fontes!$A$5:$A$54,0)),1),0))))),""))</f>
        <v/>
      </c>
      <c r="I342" s="18" t="n"/>
      <c r="J342" s="17" t="n"/>
      <c r="K342" s="9">
        <f>IF(A342="","",IF(I342&lt;&gt;"",IF(AND(J342&lt;&gt;"",J342&lt;G342),"Pago parcial","Pago"),IF(H342="","Sem previsão",IF(TODAY()&gt;H342,"Atrasado","A receber"))))</f>
        <v/>
      </c>
      <c r="L342" s="10">
        <f>IF(K342="Atrasado",TODAY()-H342,"")</f>
        <v/>
      </c>
      <c r="M342" s="16" t="n"/>
      <c r="N342" s="21">
        <f>IF(A342="",0,IF(K342="Pago",IF(J342="",G342,J342),IF(K342="Pago parcial",J342,0)))</f>
        <v/>
      </c>
      <c r="O342" s="21">
        <f>IF(A342="",0,IF(K342="Pago",0,G342-N342))</f>
        <v/>
      </c>
      <c r="P342" s="22">
        <f>IF(AND(I342&lt;&gt;"",H342&lt;&gt;""),I342-H342,"")</f>
        <v/>
      </c>
    </row>
    <row r="343">
      <c r="A343" s="18" t="n"/>
      <c r="B343" s="19" t="n"/>
      <c r="C343" s="19" t="n"/>
      <c r="D343" s="10">
        <f>IF(OR(B343="",C343=""),"",IF(MOD(C343-B343,1)=0,24,MOD(C343-B343,1)*24))</f>
        <v/>
      </c>
      <c r="E343" s="16" t="n"/>
      <c r="F343" s="9">
        <f>IF(E343="","",IFERROR(INDEX(Fontes!$B$5:$B$54,MATCH(E343,Fontes!$A$5:$A$54,0)),"fonte não cadastrada"))</f>
        <v/>
      </c>
      <c r="G343" s="17" t="n"/>
      <c r="H343" s="20">
        <f>IF(OR(A343="",E343=""),"",IFERROR(IF(INDEX(Fontes!$C$5:$C$54,MATCH(E343,Fontes!$A$5:$A$54,0))="Dias corridos",A343+INDEX(Fontes!$D$5:$D$54,MATCH(E343,Fontes!$A$5:$A$54,0)),DATE(YEAR(A343),MONTH(A343)+INDEX(Fontes!$F$5:$F$54,MATCH(E343,Fontes!$A$5:$A$54,0)),MIN(INDEX(Fontes!$E$5:$E$54,MATCH(E343,Fontes!$A$5:$A$54,0)),DAY(EOMONTH(DATE(YEAR(A343),MONTH(A343)+INDEX(Fontes!$F$5:$F$54,MATCH(E343,Fontes!$A$5:$A$54,0)),1),0))))),""))</f>
        <v/>
      </c>
      <c r="I343" s="18" t="n"/>
      <c r="J343" s="17" t="n"/>
      <c r="K343" s="9">
        <f>IF(A343="","",IF(I343&lt;&gt;"",IF(AND(J343&lt;&gt;"",J343&lt;G343),"Pago parcial","Pago"),IF(H343="","Sem previsão",IF(TODAY()&gt;H343,"Atrasado","A receber"))))</f>
        <v/>
      </c>
      <c r="L343" s="10">
        <f>IF(K343="Atrasado",TODAY()-H343,"")</f>
        <v/>
      </c>
      <c r="M343" s="16" t="n"/>
      <c r="N343" s="21">
        <f>IF(A343="",0,IF(K343="Pago",IF(J343="",G343,J343),IF(K343="Pago parcial",J343,0)))</f>
        <v/>
      </c>
      <c r="O343" s="21">
        <f>IF(A343="",0,IF(K343="Pago",0,G343-N343))</f>
        <v/>
      </c>
      <c r="P343" s="22">
        <f>IF(AND(I343&lt;&gt;"",H343&lt;&gt;""),I343-H343,"")</f>
        <v/>
      </c>
    </row>
    <row r="344">
      <c r="A344" s="18" t="n"/>
      <c r="B344" s="19" t="n"/>
      <c r="C344" s="19" t="n"/>
      <c r="D344" s="10">
        <f>IF(OR(B344="",C344=""),"",IF(MOD(C344-B344,1)=0,24,MOD(C344-B344,1)*24))</f>
        <v/>
      </c>
      <c r="E344" s="16" t="n"/>
      <c r="F344" s="9">
        <f>IF(E344="","",IFERROR(INDEX(Fontes!$B$5:$B$54,MATCH(E344,Fontes!$A$5:$A$54,0)),"fonte não cadastrada"))</f>
        <v/>
      </c>
      <c r="G344" s="17" t="n"/>
      <c r="H344" s="20">
        <f>IF(OR(A344="",E344=""),"",IFERROR(IF(INDEX(Fontes!$C$5:$C$54,MATCH(E344,Fontes!$A$5:$A$54,0))="Dias corridos",A344+INDEX(Fontes!$D$5:$D$54,MATCH(E344,Fontes!$A$5:$A$54,0)),DATE(YEAR(A344),MONTH(A344)+INDEX(Fontes!$F$5:$F$54,MATCH(E344,Fontes!$A$5:$A$54,0)),MIN(INDEX(Fontes!$E$5:$E$54,MATCH(E344,Fontes!$A$5:$A$54,0)),DAY(EOMONTH(DATE(YEAR(A344),MONTH(A344)+INDEX(Fontes!$F$5:$F$54,MATCH(E344,Fontes!$A$5:$A$54,0)),1),0))))),""))</f>
        <v/>
      </c>
      <c r="I344" s="18" t="n"/>
      <c r="J344" s="17" t="n"/>
      <c r="K344" s="9">
        <f>IF(A344="","",IF(I344&lt;&gt;"",IF(AND(J344&lt;&gt;"",J344&lt;G344),"Pago parcial","Pago"),IF(H344="","Sem previsão",IF(TODAY()&gt;H344,"Atrasado","A receber"))))</f>
        <v/>
      </c>
      <c r="L344" s="10">
        <f>IF(K344="Atrasado",TODAY()-H344,"")</f>
        <v/>
      </c>
      <c r="M344" s="16" t="n"/>
      <c r="N344" s="21">
        <f>IF(A344="",0,IF(K344="Pago",IF(J344="",G344,J344),IF(K344="Pago parcial",J344,0)))</f>
        <v/>
      </c>
      <c r="O344" s="21">
        <f>IF(A344="",0,IF(K344="Pago",0,G344-N344))</f>
        <v/>
      </c>
      <c r="P344" s="22">
        <f>IF(AND(I344&lt;&gt;"",H344&lt;&gt;""),I344-H344,"")</f>
        <v/>
      </c>
    </row>
    <row r="345">
      <c r="A345" s="18" t="n"/>
      <c r="B345" s="19" t="n"/>
      <c r="C345" s="19" t="n"/>
      <c r="D345" s="10">
        <f>IF(OR(B345="",C345=""),"",IF(MOD(C345-B345,1)=0,24,MOD(C345-B345,1)*24))</f>
        <v/>
      </c>
      <c r="E345" s="16" t="n"/>
      <c r="F345" s="9">
        <f>IF(E345="","",IFERROR(INDEX(Fontes!$B$5:$B$54,MATCH(E345,Fontes!$A$5:$A$54,0)),"fonte não cadastrada"))</f>
        <v/>
      </c>
      <c r="G345" s="17" t="n"/>
      <c r="H345" s="20">
        <f>IF(OR(A345="",E345=""),"",IFERROR(IF(INDEX(Fontes!$C$5:$C$54,MATCH(E345,Fontes!$A$5:$A$54,0))="Dias corridos",A345+INDEX(Fontes!$D$5:$D$54,MATCH(E345,Fontes!$A$5:$A$54,0)),DATE(YEAR(A345),MONTH(A345)+INDEX(Fontes!$F$5:$F$54,MATCH(E345,Fontes!$A$5:$A$54,0)),MIN(INDEX(Fontes!$E$5:$E$54,MATCH(E345,Fontes!$A$5:$A$54,0)),DAY(EOMONTH(DATE(YEAR(A345),MONTH(A345)+INDEX(Fontes!$F$5:$F$54,MATCH(E345,Fontes!$A$5:$A$54,0)),1),0))))),""))</f>
        <v/>
      </c>
      <c r="I345" s="18" t="n"/>
      <c r="J345" s="17" t="n"/>
      <c r="K345" s="9">
        <f>IF(A345="","",IF(I345&lt;&gt;"",IF(AND(J345&lt;&gt;"",J345&lt;G345),"Pago parcial","Pago"),IF(H345="","Sem previsão",IF(TODAY()&gt;H345,"Atrasado","A receber"))))</f>
        <v/>
      </c>
      <c r="L345" s="10">
        <f>IF(K345="Atrasado",TODAY()-H345,"")</f>
        <v/>
      </c>
      <c r="M345" s="16" t="n"/>
      <c r="N345" s="21">
        <f>IF(A345="",0,IF(K345="Pago",IF(J345="",G345,J345),IF(K345="Pago parcial",J345,0)))</f>
        <v/>
      </c>
      <c r="O345" s="21">
        <f>IF(A345="",0,IF(K345="Pago",0,G345-N345))</f>
        <v/>
      </c>
      <c r="P345" s="22">
        <f>IF(AND(I345&lt;&gt;"",H345&lt;&gt;""),I345-H345,"")</f>
        <v/>
      </c>
    </row>
    <row r="346">
      <c r="A346" s="18" t="n"/>
      <c r="B346" s="19" t="n"/>
      <c r="C346" s="19" t="n"/>
      <c r="D346" s="10">
        <f>IF(OR(B346="",C346=""),"",IF(MOD(C346-B346,1)=0,24,MOD(C346-B346,1)*24))</f>
        <v/>
      </c>
      <c r="E346" s="16" t="n"/>
      <c r="F346" s="9">
        <f>IF(E346="","",IFERROR(INDEX(Fontes!$B$5:$B$54,MATCH(E346,Fontes!$A$5:$A$54,0)),"fonte não cadastrada"))</f>
        <v/>
      </c>
      <c r="G346" s="17" t="n"/>
      <c r="H346" s="20">
        <f>IF(OR(A346="",E346=""),"",IFERROR(IF(INDEX(Fontes!$C$5:$C$54,MATCH(E346,Fontes!$A$5:$A$54,0))="Dias corridos",A346+INDEX(Fontes!$D$5:$D$54,MATCH(E346,Fontes!$A$5:$A$54,0)),DATE(YEAR(A346),MONTH(A346)+INDEX(Fontes!$F$5:$F$54,MATCH(E346,Fontes!$A$5:$A$54,0)),MIN(INDEX(Fontes!$E$5:$E$54,MATCH(E346,Fontes!$A$5:$A$54,0)),DAY(EOMONTH(DATE(YEAR(A346),MONTH(A346)+INDEX(Fontes!$F$5:$F$54,MATCH(E346,Fontes!$A$5:$A$54,0)),1),0))))),""))</f>
        <v/>
      </c>
      <c r="I346" s="18" t="n"/>
      <c r="J346" s="17" t="n"/>
      <c r="K346" s="9">
        <f>IF(A346="","",IF(I346&lt;&gt;"",IF(AND(J346&lt;&gt;"",J346&lt;G346),"Pago parcial","Pago"),IF(H346="","Sem previsão",IF(TODAY()&gt;H346,"Atrasado","A receber"))))</f>
        <v/>
      </c>
      <c r="L346" s="10">
        <f>IF(K346="Atrasado",TODAY()-H346,"")</f>
        <v/>
      </c>
      <c r="M346" s="16" t="n"/>
      <c r="N346" s="21">
        <f>IF(A346="",0,IF(K346="Pago",IF(J346="",G346,J346),IF(K346="Pago parcial",J346,0)))</f>
        <v/>
      </c>
      <c r="O346" s="21">
        <f>IF(A346="",0,IF(K346="Pago",0,G346-N346))</f>
        <v/>
      </c>
      <c r="P346" s="22">
        <f>IF(AND(I346&lt;&gt;"",H346&lt;&gt;""),I346-H346,"")</f>
        <v/>
      </c>
    </row>
    <row r="347">
      <c r="A347" s="18" t="n"/>
      <c r="B347" s="19" t="n"/>
      <c r="C347" s="19" t="n"/>
      <c r="D347" s="10">
        <f>IF(OR(B347="",C347=""),"",IF(MOD(C347-B347,1)=0,24,MOD(C347-B347,1)*24))</f>
        <v/>
      </c>
      <c r="E347" s="16" t="n"/>
      <c r="F347" s="9">
        <f>IF(E347="","",IFERROR(INDEX(Fontes!$B$5:$B$54,MATCH(E347,Fontes!$A$5:$A$54,0)),"fonte não cadastrada"))</f>
        <v/>
      </c>
      <c r="G347" s="17" t="n"/>
      <c r="H347" s="20">
        <f>IF(OR(A347="",E347=""),"",IFERROR(IF(INDEX(Fontes!$C$5:$C$54,MATCH(E347,Fontes!$A$5:$A$54,0))="Dias corridos",A347+INDEX(Fontes!$D$5:$D$54,MATCH(E347,Fontes!$A$5:$A$54,0)),DATE(YEAR(A347),MONTH(A347)+INDEX(Fontes!$F$5:$F$54,MATCH(E347,Fontes!$A$5:$A$54,0)),MIN(INDEX(Fontes!$E$5:$E$54,MATCH(E347,Fontes!$A$5:$A$54,0)),DAY(EOMONTH(DATE(YEAR(A347),MONTH(A347)+INDEX(Fontes!$F$5:$F$54,MATCH(E347,Fontes!$A$5:$A$54,0)),1),0))))),""))</f>
        <v/>
      </c>
      <c r="I347" s="18" t="n"/>
      <c r="J347" s="17" t="n"/>
      <c r="K347" s="9">
        <f>IF(A347="","",IF(I347&lt;&gt;"",IF(AND(J347&lt;&gt;"",J347&lt;G347),"Pago parcial","Pago"),IF(H347="","Sem previsão",IF(TODAY()&gt;H347,"Atrasado","A receber"))))</f>
        <v/>
      </c>
      <c r="L347" s="10">
        <f>IF(K347="Atrasado",TODAY()-H347,"")</f>
        <v/>
      </c>
      <c r="M347" s="16" t="n"/>
      <c r="N347" s="21">
        <f>IF(A347="",0,IF(K347="Pago",IF(J347="",G347,J347),IF(K347="Pago parcial",J347,0)))</f>
        <v/>
      </c>
      <c r="O347" s="21">
        <f>IF(A347="",0,IF(K347="Pago",0,G347-N347))</f>
        <v/>
      </c>
      <c r="P347" s="22">
        <f>IF(AND(I347&lt;&gt;"",H347&lt;&gt;""),I347-H347,"")</f>
        <v/>
      </c>
    </row>
    <row r="348">
      <c r="A348" s="18" t="n"/>
      <c r="B348" s="19" t="n"/>
      <c r="C348" s="19" t="n"/>
      <c r="D348" s="10">
        <f>IF(OR(B348="",C348=""),"",IF(MOD(C348-B348,1)=0,24,MOD(C348-B348,1)*24))</f>
        <v/>
      </c>
      <c r="E348" s="16" t="n"/>
      <c r="F348" s="9">
        <f>IF(E348="","",IFERROR(INDEX(Fontes!$B$5:$B$54,MATCH(E348,Fontes!$A$5:$A$54,0)),"fonte não cadastrada"))</f>
        <v/>
      </c>
      <c r="G348" s="17" t="n"/>
      <c r="H348" s="20">
        <f>IF(OR(A348="",E348=""),"",IFERROR(IF(INDEX(Fontes!$C$5:$C$54,MATCH(E348,Fontes!$A$5:$A$54,0))="Dias corridos",A348+INDEX(Fontes!$D$5:$D$54,MATCH(E348,Fontes!$A$5:$A$54,0)),DATE(YEAR(A348),MONTH(A348)+INDEX(Fontes!$F$5:$F$54,MATCH(E348,Fontes!$A$5:$A$54,0)),MIN(INDEX(Fontes!$E$5:$E$54,MATCH(E348,Fontes!$A$5:$A$54,0)),DAY(EOMONTH(DATE(YEAR(A348),MONTH(A348)+INDEX(Fontes!$F$5:$F$54,MATCH(E348,Fontes!$A$5:$A$54,0)),1),0))))),""))</f>
        <v/>
      </c>
      <c r="I348" s="18" t="n"/>
      <c r="J348" s="17" t="n"/>
      <c r="K348" s="9">
        <f>IF(A348="","",IF(I348&lt;&gt;"",IF(AND(J348&lt;&gt;"",J348&lt;G348),"Pago parcial","Pago"),IF(H348="","Sem previsão",IF(TODAY()&gt;H348,"Atrasado","A receber"))))</f>
        <v/>
      </c>
      <c r="L348" s="10">
        <f>IF(K348="Atrasado",TODAY()-H348,"")</f>
        <v/>
      </c>
      <c r="M348" s="16" t="n"/>
      <c r="N348" s="21">
        <f>IF(A348="",0,IF(K348="Pago",IF(J348="",G348,J348),IF(K348="Pago parcial",J348,0)))</f>
        <v/>
      </c>
      <c r="O348" s="21">
        <f>IF(A348="",0,IF(K348="Pago",0,G348-N348))</f>
        <v/>
      </c>
      <c r="P348" s="22">
        <f>IF(AND(I348&lt;&gt;"",H348&lt;&gt;""),I348-H348,"")</f>
        <v/>
      </c>
    </row>
    <row r="349">
      <c r="A349" s="18" t="n"/>
      <c r="B349" s="19" t="n"/>
      <c r="C349" s="19" t="n"/>
      <c r="D349" s="10">
        <f>IF(OR(B349="",C349=""),"",IF(MOD(C349-B349,1)=0,24,MOD(C349-B349,1)*24))</f>
        <v/>
      </c>
      <c r="E349" s="16" t="n"/>
      <c r="F349" s="9">
        <f>IF(E349="","",IFERROR(INDEX(Fontes!$B$5:$B$54,MATCH(E349,Fontes!$A$5:$A$54,0)),"fonte não cadastrada"))</f>
        <v/>
      </c>
      <c r="G349" s="17" t="n"/>
      <c r="H349" s="20">
        <f>IF(OR(A349="",E349=""),"",IFERROR(IF(INDEX(Fontes!$C$5:$C$54,MATCH(E349,Fontes!$A$5:$A$54,0))="Dias corridos",A349+INDEX(Fontes!$D$5:$D$54,MATCH(E349,Fontes!$A$5:$A$54,0)),DATE(YEAR(A349),MONTH(A349)+INDEX(Fontes!$F$5:$F$54,MATCH(E349,Fontes!$A$5:$A$54,0)),MIN(INDEX(Fontes!$E$5:$E$54,MATCH(E349,Fontes!$A$5:$A$54,0)),DAY(EOMONTH(DATE(YEAR(A349),MONTH(A349)+INDEX(Fontes!$F$5:$F$54,MATCH(E349,Fontes!$A$5:$A$54,0)),1),0))))),""))</f>
        <v/>
      </c>
      <c r="I349" s="18" t="n"/>
      <c r="J349" s="17" t="n"/>
      <c r="K349" s="9">
        <f>IF(A349="","",IF(I349&lt;&gt;"",IF(AND(J349&lt;&gt;"",J349&lt;G349),"Pago parcial","Pago"),IF(H349="","Sem previsão",IF(TODAY()&gt;H349,"Atrasado","A receber"))))</f>
        <v/>
      </c>
      <c r="L349" s="10">
        <f>IF(K349="Atrasado",TODAY()-H349,"")</f>
        <v/>
      </c>
      <c r="M349" s="16" t="n"/>
      <c r="N349" s="21">
        <f>IF(A349="",0,IF(K349="Pago",IF(J349="",G349,J349),IF(K349="Pago parcial",J349,0)))</f>
        <v/>
      </c>
      <c r="O349" s="21">
        <f>IF(A349="",0,IF(K349="Pago",0,G349-N349))</f>
        <v/>
      </c>
      <c r="P349" s="22">
        <f>IF(AND(I349&lt;&gt;"",H349&lt;&gt;""),I349-H349,"")</f>
        <v/>
      </c>
    </row>
    <row r="350">
      <c r="A350" s="18" t="n"/>
      <c r="B350" s="19" t="n"/>
      <c r="C350" s="19" t="n"/>
      <c r="D350" s="10">
        <f>IF(OR(B350="",C350=""),"",IF(MOD(C350-B350,1)=0,24,MOD(C350-B350,1)*24))</f>
        <v/>
      </c>
      <c r="E350" s="16" t="n"/>
      <c r="F350" s="9">
        <f>IF(E350="","",IFERROR(INDEX(Fontes!$B$5:$B$54,MATCH(E350,Fontes!$A$5:$A$54,0)),"fonte não cadastrada"))</f>
        <v/>
      </c>
      <c r="G350" s="17" t="n"/>
      <c r="H350" s="20">
        <f>IF(OR(A350="",E350=""),"",IFERROR(IF(INDEX(Fontes!$C$5:$C$54,MATCH(E350,Fontes!$A$5:$A$54,0))="Dias corridos",A350+INDEX(Fontes!$D$5:$D$54,MATCH(E350,Fontes!$A$5:$A$54,0)),DATE(YEAR(A350),MONTH(A350)+INDEX(Fontes!$F$5:$F$54,MATCH(E350,Fontes!$A$5:$A$54,0)),MIN(INDEX(Fontes!$E$5:$E$54,MATCH(E350,Fontes!$A$5:$A$54,0)),DAY(EOMONTH(DATE(YEAR(A350),MONTH(A350)+INDEX(Fontes!$F$5:$F$54,MATCH(E350,Fontes!$A$5:$A$54,0)),1),0))))),""))</f>
        <v/>
      </c>
      <c r="I350" s="18" t="n"/>
      <c r="J350" s="17" t="n"/>
      <c r="K350" s="9">
        <f>IF(A350="","",IF(I350&lt;&gt;"",IF(AND(J350&lt;&gt;"",J350&lt;G350),"Pago parcial","Pago"),IF(H350="","Sem previsão",IF(TODAY()&gt;H350,"Atrasado","A receber"))))</f>
        <v/>
      </c>
      <c r="L350" s="10">
        <f>IF(K350="Atrasado",TODAY()-H350,"")</f>
        <v/>
      </c>
      <c r="M350" s="16" t="n"/>
      <c r="N350" s="21">
        <f>IF(A350="",0,IF(K350="Pago",IF(J350="",G350,J350),IF(K350="Pago parcial",J350,0)))</f>
        <v/>
      </c>
      <c r="O350" s="21">
        <f>IF(A350="",0,IF(K350="Pago",0,G350-N350))</f>
        <v/>
      </c>
      <c r="P350" s="22">
        <f>IF(AND(I350&lt;&gt;"",H350&lt;&gt;""),I350-H350,"")</f>
        <v/>
      </c>
    </row>
    <row r="351">
      <c r="A351" s="18" t="n"/>
      <c r="B351" s="19" t="n"/>
      <c r="C351" s="19" t="n"/>
      <c r="D351" s="10">
        <f>IF(OR(B351="",C351=""),"",IF(MOD(C351-B351,1)=0,24,MOD(C351-B351,1)*24))</f>
        <v/>
      </c>
      <c r="E351" s="16" t="n"/>
      <c r="F351" s="9">
        <f>IF(E351="","",IFERROR(INDEX(Fontes!$B$5:$B$54,MATCH(E351,Fontes!$A$5:$A$54,0)),"fonte não cadastrada"))</f>
        <v/>
      </c>
      <c r="G351" s="17" t="n"/>
      <c r="H351" s="20">
        <f>IF(OR(A351="",E351=""),"",IFERROR(IF(INDEX(Fontes!$C$5:$C$54,MATCH(E351,Fontes!$A$5:$A$54,0))="Dias corridos",A351+INDEX(Fontes!$D$5:$D$54,MATCH(E351,Fontes!$A$5:$A$54,0)),DATE(YEAR(A351),MONTH(A351)+INDEX(Fontes!$F$5:$F$54,MATCH(E351,Fontes!$A$5:$A$54,0)),MIN(INDEX(Fontes!$E$5:$E$54,MATCH(E351,Fontes!$A$5:$A$54,0)),DAY(EOMONTH(DATE(YEAR(A351),MONTH(A351)+INDEX(Fontes!$F$5:$F$54,MATCH(E351,Fontes!$A$5:$A$54,0)),1),0))))),""))</f>
        <v/>
      </c>
      <c r="I351" s="18" t="n"/>
      <c r="J351" s="17" t="n"/>
      <c r="K351" s="9">
        <f>IF(A351="","",IF(I351&lt;&gt;"",IF(AND(J351&lt;&gt;"",J351&lt;G351),"Pago parcial","Pago"),IF(H351="","Sem previsão",IF(TODAY()&gt;H351,"Atrasado","A receber"))))</f>
        <v/>
      </c>
      <c r="L351" s="10">
        <f>IF(K351="Atrasado",TODAY()-H351,"")</f>
        <v/>
      </c>
      <c r="M351" s="16" t="n"/>
      <c r="N351" s="21">
        <f>IF(A351="",0,IF(K351="Pago",IF(J351="",G351,J351),IF(K351="Pago parcial",J351,0)))</f>
        <v/>
      </c>
      <c r="O351" s="21">
        <f>IF(A351="",0,IF(K351="Pago",0,G351-N351))</f>
        <v/>
      </c>
      <c r="P351" s="22">
        <f>IF(AND(I351&lt;&gt;"",H351&lt;&gt;""),I351-H351,"")</f>
        <v/>
      </c>
    </row>
    <row r="352">
      <c r="A352" s="18" t="n"/>
      <c r="B352" s="19" t="n"/>
      <c r="C352" s="19" t="n"/>
      <c r="D352" s="10">
        <f>IF(OR(B352="",C352=""),"",IF(MOD(C352-B352,1)=0,24,MOD(C352-B352,1)*24))</f>
        <v/>
      </c>
      <c r="E352" s="16" t="n"/>
      <c r="F352" s="9">
        <f>IF(E352="","",IFERROR(INDEX(Fontes!$B$5:$B$54,MATCH(E352,Fontes!$A$5:$A$54,0)),"fonte não cadastrada"))</f>
        <v/>
      </c>
      <c r="G352" s="17" t="n"/>
      <c r="H352" s="20">
        <f>IF(OR(A352="",E352=""),"",IFERROR(IF(INDEX(Fontes!$C$5:$C$54,MATCH(E352,Fontes!$A$5:$A$54,0))="Dias corridos",A352+INDEX(Fontes!$D$5:$D$54,MATCH(E352,Fontes!$A$5:$A$54,0)),DATE(YEAR(A352),MONTH(A352)+INDEX(Fontes!$F$5:$F$54,MATCH(E352,Fontes!$A$5:$A$54,0)),MIN(INDEX(Fontes!$E$5:$E$54,MATCH(E352,Fontes!$A$5:$A$54,0)),DAY(EOMONTH(DATE(YEAR(A352),MONTH(A352)+INDEX(Fontes!$F$5:$F$54,MATCH(E352,Fontes!$A$5:$A$54,0)),1),0))))),""))</f>
        <v/>
      </c>
      <c r="I352" s="18" t="n"/>
      <c r="J352" s="17" t="n"/>
      <c r="K352" s="9">
        <f>IF(A352="","",IF(I352&lt;&gt;"",IF(AND(J352&lt;&gt;"",J352&lt;G352),"Pago parcial","Pago"),IF(H352="","Sem previsão",IF(TODAY()&gt;H352,"Atrasado","A receber"))))</f>
        <v/>
      </c>
      <c r="L352" s="10">
        <f>IF(K352="Atrasado",TODAY()-H352,"")</f>
        <v/>
      </c>
      <c r="M352" s="16" t="n"/>
      <c r="N352" s="21">
        <f>IF(A352="",0,IF(K352="Pago",IF(J352="",G352,J352),IF(K352="Pago parcial",J352,0)))</f>
        <v/>
      </c>
      <c r="O352" s="21">
        <f>IF(A352="",0,IF(K352="Pago",0,G352-N352))</f>
        <v/>
      </c>
      <c r="P352" s="22">
        <f>IF(AND(I352&lt;&gt;"",H352&lt;&gt;""),I352-H352,"")</f>
        <v/>
      </c>
    </row>
    <row r="353">
      <c r="A353" s="18" t="n"/>
      <c r="B353" s="19" t="n"/>
      <c r="C353" s="19" t="n"/>
      <c r="D353" s="10">
        <f>IF(OR(B353="",C353=""),"",IF(MOD(C353-B353,1)=0,24,MOD(C353-B353,1)*24))</f>
        <v/>
      </c>
      <c r="E353" s="16" t="n"/>
      <c r="F353" s="9">
        <f>IF(E353="","",IFERROR(INDEX(Fontes!$B$5:$B$54,MATCH(E353,Fontes!$A$5:$A$54,0)),"fonte não cadastrada"))</f>
        <v/>
      </c>
      <c r="G353" s="17" t="n"/>
      <c r="H353" s="20">
        <f>IF(OR(A353="",E353=""),"",IFERROR(IF(INDEX(Fontes!$C$5:$C$54,MATCH(E353,Fontes!$A$5:$A$54,0))="Dias corridos",A353+INDEX(Fontes!$D$5:$D$54,MATCH(E353,Fontes!$A$5:$A$54,0)),DATE(YEAR(A353),MONTH(A353)+INDEX(Fontes!$F$5:$F$54,MATCH(E353,Fontes!$A$5:$A$54,0)),MIN(INDEX(Fontes!$E$5:$E$54,MATCH(E353,Fontes!$A$5:$A$54,0)),DAY(EOMONTH(DATE(YEAR(A353),MONTH(A353)+INDEX(Fontes!$F$5:$F$54,MATCH(E353,Fontes!$A$5:$A$54,0)),1),0))))),""))</f>
        <v/>
      </c>
      <c r="I353" s="18" t="n"/>
      <c r="J353" s="17" t="n"/>
      <c r="K353" s="9">
        <f>IF(A353="","",IF(I353&lt;&gt;"",IF(AND(J353&lt;&gt;"",J353&lt;G353),"Pago parcial","Pago"),IF(H353="","Sem previsão",IF(TODAY()&gt;H353,"Atrasado","A receber"))))</f>
        <v/>
      </c>
      <c r="L353" s="10">
        <f>IF(K353="Atrasado",TODAY()-H353,"")</f>
        <v/>
      </c>
      <c r="M353" s="16" t="n"/>
      <c r="N353" s="21">
        <f>IF(A353="",0,IF(K353="Pago",IF(J353="",G353,J353),IF(K353="Pago parcial",J353,0)))</f>
        <v/>
      </c>
      <c r="O353" s="21">
        <f>IF(A353="",0,IF(K353="Pago",0,G353-N353))</f>
        <v/>
      </c>
      <c r="P353" s="22">
        <f>IF(AND(I353&lt;&gt;"",H353&lt;&gt;""),I353-H353,"")</f>
        <v/>
      </c>
    </row>
    <row r="354">
      <c r="A354" s="18" t="n"/>
      <c r="B354" s="19" t="n"/>
      <c r="C354" s="19" t="n"/>
      <c r="D354" s="10">
        <f>IF(OR(B354="",C354=""),"",IF(MOD(C354-B354,1)=0,24,MOD(C354-B354,1)*24))</f>
        <v/>
      </c>
      <c r="E354" s="16" t="n"/>
      <c r="F354" s="9">
        <f>IF(E354="","",IFERROR(INDEX(Fontes!$B$5:$B$54,MATCH(E354,Fontes!$A$5:$A$54,0)),"fonte não cadastrada"))</f>
        <v/>
      </c>
      <c r="G354" s="17" t="n"/>
      <c r="H354" s="20">
        <f>IF(OR(A354="",E354=""),"",IFERROR(IF(INDEX(Fontes!$C$5:$C$54,MATCH(E354,Fontes!$A$5:$A$54,0))="Dias corridos",A354+INDEX(Fontes!$D$5:$D$54,MATCH(E354,Fontes!$A$5:$A$54,0)),DATE(YEAR(A354),MONTH(A354)+INDEX(Fontes!$F$5:$F$54,MATCH(E354,Fontes!$A$5:$A$54,0)),MIN(INDEX(Fontes!$E$5:$E$54,MATCH(E354,Fontes!$A$5:$A$54,0)),DAY(EOMONTH(DATE(YEAR(A354),MONTH(A354)+INDEX(Fontes!$F$5:$F$54,MATCH(E354,Fontes!$A$5:$A$54,0)),1),0))))),""))</f>
        <v/>
      </c>
      <c r="I354" s="18" t="n"/>
      <c r="J354" s="17" t="n"/>
      <c r="K354" s="9">
        <f>IF(A354="","",IF(I354&lt;&gt;"",IF(AND(J354&lt;&gt;"",J354&lt;G354),"Pago parcial","Pago"),IF(H354="","Sem previsão",IF(TODAY()&gt;H354,"Atrasado","A receber"))))</f>
        <v/>
      </c>
      <c r="L354" s="10">
        <f>IF(K354="Atrasado",TODAY()-H354,"")</f>
        <v/>
      </c>
      <c r="M354" s="16" t="n"/>
      <c r="N354" s="21">
        <f>IF(A354="",0,IF(K354="Pago",IF(J354="",G354,J354),IF(K354="Pago parcial",J354,0)))</f>
        <v/>
      </c>
      <c r="O354" s="21">
        <f>IF(A354="",0,IF(K354="Pago",0,G354-N354))</f>
        <v/>
      </c>
      <c r="P354" s="22">
        <f>IF(AND(I354&lt;&gt;"",H354&lt;&gt;""),I354-H354,"")</f>
        <v/>
      </c>
    </row>
    <row r="355">
      <c r="A355" s="18" t="n"/>
      <c r="B355" s="19" t="n"/>
      <c r="C355" s="19" t="n"/>
      <c r="D355" s="10">
        <f>IF(OR(B355="",C355=""),"",IF(MOD(C355-B355,1)=0,24,MOD(C355-B355,1)*24))</f>
        <v/>
      </c>
      <c r="E355" s="16" t="n"/>
      <c r="F355" s="9">
        <f>IF(E355="","",IFERROR(INDEX(Fontes!$B$5:$B$54,MATCH(E355,Fontes!$A$5:$A$54,0)),"fonte não cadastrada"))</f>
        <v/>
      </c>
      <c r="G355" s="17" t="n"/>
      <c r="H355" s="20">
        <f>IF(OR(A355="",E355=""),"",IFERROR(IF(INDEX(Fontes!$C$5:$C$54,MATCH(E355,Fontes!$A$5:$A$54,0))="Dias corridos",A355+INDEX(Fontes!$D$5:$D$54,MATCH(E355,Fontes!$A$5:$A$54,0)),DATE(YEAR(A355),MONTH(A355)+INDEX(Fontes!$F$5:$F$54,MATCH(E355,Fontes!$A$5:$A$54,0)),MIN(INDEX(Fontes!$E$5:$E$54,MATCH(E355,Fontes!$A$5:$A$54,0)),DAY(EOMONTH(DATE(YEAR(A355),MONTH(A355)+INDEX(Fontes!$F$5:$F$54,MATCH(E355,Fontes!$A$5:$A$54,0)),1),0))))),""))</f>
        <v/>
      </c>
      <c r="I355" s="18" t="n"/>
      <c r="J355" s="17" t="n"/>
      <c r="K355" s="9">
        <f>IF(A355="","",IF(I355&lt;&gt;"",IF(AND(J355&lt;&gt;"",J355&lt;G355),"Pago parcial","Pago"),IF(H355="","Sem previsão",IF(TODAY()&gt;H355,"Atrasado","A receber"))))</f>
        <v/>
      </c>
      <c r="L355" s="10">
        <f>IF(K355="Atrasado",TODAY()-H355,"")</f>
        <v/>
      </c>
      <c r="M355" s="16" t="n"/>
      <c r="N355" s="21">
        <f>IF(A355="",0,IF(K355="Pago",IF(J355="",G355,J355),IF(K355="Pago parcial",J355,0)))</f>
        <v/>
      </c>
      <c r="O355" s="21">
        <f>IF(A355="",0,IF(K355="Pago",0,G355-N355))</f>
        <v/>
      </c>
      <c r="P355" s="22">
        <f>IF(AND(I355&lt;&gt;"",H355&lt;&gt;""),I355-H355,"")</f>
        <v/>
      </c>
    </row>
    <row r="356">
      <c r="A356" s="18" t="n"/>
      <c r="B356" s="19" t="n"/>
      <c r="C356" s="19" t="n"/>
      <c r="D356" s="10">
        <f>IF(OR(B356="",C356=""),"",IF(MOD(C356-B356,1)=0,24,MOD(C356-B356,1)*24))</f>
        <v/>
      </c>
      <c r="E356" s="16" t="n"/>
      <c r="F356" s="9">
        <f>IF(E356="","",IFERROR(INDEX(Fontes!$B$5:$B$54,MATCH(E356,Fontes!$A$5:$A$54,0)),"fonte não cadastrada"))</f>
        <v/>
      </c>
      <c r="G356" s="17" t="n"/>
      <c r="H356" s="20">
        <f>IF(OR(A356="",E356=""),"",IFERROR(IF(INDEX(Fontes!$C$5:$C$54,MATCH(E356,Fontes!$A$5:$A$54,0))="Dias corridos",A356+INDEX(Fontes!$D$5:$D$54,MATCH(E356,Fontes!$A$5:$A$54,0)),DATE(YEAR(A356),MONTH(A356)+INDEX(Fontes!$F$5:$F$54,MATCH(E356,Fontes!$A$5:$A$54,0)),MIN(INDEX(Fontes!$E$5:$E$54,MATCH(E356,Fontes!$A$5:$A$54,0)),DAY(EOMONTH(DATE(YEAR(A356),MONTH(A356)+INDEX(Fontes!$F$5:$F$54,MATCH(E356,Fontes!$A$5:$A$54,0)),1),0))))),""))</f>
        <v/>
      </c>
      <c r="I356" s="18" t="n"/>
      <c r="J356" s="17" t="n"/>
      <c r="K356" s="9">
        <f>IF(A356="","",IF(I356&lt;&gt;"",IF(AND(J356&lt;&gt;"",J356&lt;G356),"Pago parcial","Pago"),IF(H356="","Sem previsão",IF(TODAY()&gt;H356,"Atrasado","A receber"))))</f>
        <v/>
      </c>
      <c r="L356" s="10">
        <f>IF(K356="Atrasado",TODAY()-H356,"")</f>
        <v/>
      </c>
      <c r="M356" s="16" t="n"/>
      <c r="N356" s="21">
        <f>IF(A356="",0,IF(K356="Pago",IF(J356="",G356,J356),IF(K356="Pago parcial",J356,0)))</f>
        <v/>
      </c>
      <c r="O356" s="21">
        <f>IF(A356="",0,IF(K356="Pago",0,G356-N356))</f>
        <v/>
      </c>
      <c r="P356" s="22">
        <f>IF(AND(I356&lt;&gt;"",H356&lt;&gt;""),I356-H356,"")</f>
        <v/>
      </c>
    </row>
    <row r="357">
      <c r="A357" s="18" t="n"/>
      <c r="B357" s="19" t="n"/>
      <c r="C357" s="19" t="n"/>
      <c r="D357" s="10">
        <f>IF(OR(B357="",C357=""),"",IF(MOD(C357-B357,1)=0,24,MOD(C357-B357,1)*24))</f>
        <v/>
      </c>
      <c r="E357" s="16" t="n"/>
      <c r="F357" s="9">
        <f>IF(E357="","",IFERROR(INDEX(Fontes!$B$5:$B$54,MATCH(E357,Fontes!$A$5:$A$54,0)),"fonte não cadastrada"))</f>
        <v/>
      </c>
      <c r="G357" s="17" t="n"/>
      <c r="H357" s="20">
        <f>IF(OR(A357="",E357=""),"",IFERROR(IF(INDEX(Fontes!$C$5:$C$54,MATCH(E357,Fontes!$A$5:$A$54,0))="Dias corridos",A357+INDEX(Fontes!$D$5:$D$54,MATCH(E357,Fontes!$A$5:$A$54,0)),DATE(YEAR(A357),MONTH(A357)+INDEX(Fontes!$F$5:$F$54,MATCH(E357,Fontes!$A$5:$A$54,0)),MIN(INDEX(Fontes!$E$5:$E$54,MATCH(E357,Fontes!$A$5:$A$54,0)),DAY(EOMONTH(DATE(YEAR(A357),MONTH(A357)+INDEX(Fontes!$F$5:$F$54,MATCH(E357,Fontes!$A$5:$A$54,0)),1),0))))),""))</f>
        <v/>
      </c>
      <c r="I357" s="18" t="n"/>
      <c r="J357" s="17" t="n"/>
      <c r="K357" s="9">
        <f>IF(A357="","",IF(I357&lt;&gt;"",IF(AND(J357&lt;&gt;"",J357&lt;G357),"Pago parcial","Pago"),IF(H357="","Sem previsão",IF(TODAY()&gt;H357,"Atrasado","A receber"))))</f>
        <v/>
      </c>
      <c r="L357" s="10">
        <f>IF(K357="Atrasado",TODAY()-H357,"")</f>
        <v/>
      </c>
      <c r="M357" s="16" t="n"/>
      <c r="N357" s="21">
        <f>IF(A357="",0,IF(K357="Pago",IF(J357="",G357,J357),IF(K357="Pago parcial",J357,0)))</f>
        <v/>
      </c>
      <c r="O357" s="21">
        <f>IF(A357="",0,IF(K357="Pago",0,G357-N357))</f>
        <v/>
      </c>
      <c r="P357" s="22">
        <f>IF(AND(I357&lt;&gt;"",H357&lt;&gt;""),I357-H357,"")</f>
        <v/>
      </c>
    </row>
    <row r="358">
      <c r="A358" s="18" t="n"/>
      <c r="B358" s="19" t="n"/>
      <c r="C358" s="19" t="n"/>
      <c r="D358" s="10">
        <f>IF(OR(B358="",C358=""),"",IF(MOD(C358-B358,1)=0,24,MOD(C358-B358,1)*24))</f>
        <v/>
      </c>
      <c r="E358" s="16" t="n"/>
      <c r="F358" s="9">
        <f>IF(E358="","",IFERROR(INDEX(Fontes!$B$5:$B$54,MATCH(E358,Fontes!$A$5:$A$54,0)),"fonte não cadastrada"))</f>
        <v/>
      </c>
      <c r="G358" s="17" t="n"/>
      <c r="H358" s="20">
        <f>IF(OR(A358="",E358=""),"",IFERROR(IF(INDEX(Fontes!$C$5:$C$54,MATCH(E358,Fontes!$A$5:$A$54,0))="Dias corridos",A358+INDEX(Fontes!$D$5:$D$54,MATCH(E358,Fontes!$A$5:$A$54,0)),DATE(YEAR(A358),MONTH(A358)+INDEX(Fontes!$F$5:$F$54,MATCH(E358,Fontes!$A$5:$A$54,0)),MIN(INDEX(Fontes!$E$5:$E$54,MATCH(E358,Fontes!$A$5:$A$54,0)),DAY(EOMONTH(DATE(YEAR(A358),MONTH(A358)+INDEX(Fontes!$F$5:$F$54,MATCH(E358,Fontes!$A$5:$A$54,0)),1),0))))),""))</f>
        <v/>
      </c>
      <c r="I358" s="18" t="n"/>
      <c r="J358" s="17" t="n"/>
      <c r="K358" s="9">
        <f>IF(A358="","",IF(I358&lt;&gt;"",IF(AND(J358&lt;&gt;"",J358&lt;G358),"Pago parcial","Pago"),IF(H358="","Sem previsão",IF(TODAY()&gt;H358,"Atrasado","A receber"))))</f>
        <v/>
      </c>
      <c r="L358" s="10">
        <f>IF(K358="Atrasado",TODAY()-H358,"")</f>
        <v/>
      </c>
      <c r="M358" s="16" t="n"/>
      <c r="N358" s="21">
        <f>IF(A358="",0,IF(K358="Pago",IF(J358="",G358,J358),IF(K358="Pago parcial",J358,0)))</f>
        <v/>
      </c>
      <c r="O358" s="21">
        <f>IF(A358="",0,IF(K358="Pago",0,G358-N358))</f>
        <v/>
      </c>
      <c r="P358" s="22">
        <f>IF(AND(I358&lt;&gt;"",H358&lt;&gt;""),I358-H358,"")</f>
        <v/>
      </c>
    </row>
    <row r="359">
      <c r="A359" s="18" t="n"/>
      <c r="B359" s="19" t="n"/>
      <c r="C359" s="19" t="n"/>
      <c r="D359" s="10">
        <f>IF(OR(B359="",C359=""),"",IF(MOD(C359-B359,1)=0,24,MOD(C359-B359,1)*24))</f>
        <v/>
      </c>
      <c r="E359" s="16" t="n"/>
      <c r="F359" s="9">
        <f>IF(E359="","",IFERROR(INDEX(Fontes!$B$5:$B$54,MATCH(E359,Fontes!$A$5:$A$54,0)),"fonte não cadastrada"))</f>
        <v/>
      </c>
      <c r="G359" s="17" t="n"/>
      <c r="H359" s="20">
        <f>IF(OR(A359="",E359=""),"",IFERROR(IF(INDEX(Fontes!$C$5:$C$54,MATCH(E359,Fontes!$A$5:$A$54,0))="Dias corridos",A359+INDEX(Fontes!$D$5:$D$54,MATCH(E359,Fontes!$A$5:$A$54,0)),DATE(YEAR(A359),MONTH(A359)+INDEX(Fontes!$F$5:$F$54,MATCH(E359,Fontes!$A$5:$A$54,0)),MIN(INDEX(Fontes!$E$5:$E$54,MATCH(E359,Fontes!$A$5:$A$54,0)),DAY(EOMONTH(DATE(YEAR(A359),MONTH(A359)+INDEX(Fontes!$F$5:$F$54,MATCH(E359,Fontes!$A$5:$A$54,0)),1),0))))),""))</f>
        <v/>
      </c>
      <c r="I359" s="18" t="n"/>
      <c r="J359" s="17" t="n"/>
      <c r="K359" s="9">
        <f>IF(A359="","",IF(I359&lt;&gt;"",IF(AND(J359&lt;&gt;"",J359&lt;G359),"Pago parcial","Pago"),IF(H359="","Sem previsão",IF(TODAY()&gt;H359,"Atrasado","A receber"))))</f>
        <v/>
      </c>
      <c r="L359" s="10">
        <f>IF(K359="Atrasado",TODAY()-H359,"")</f>
        <v/>
      </c>
      <c r="M359" s="16" t="n"/>
      <c r="N359" s="21">
        <f>IF(A359="",0,IF(K359="Pago",IF(J359="",G359,J359),IF(K359="Pago parcial",J359,0)))</f>
        <v/>
      </c>
      <c r="O359" s="21">
        <f>IF(A359="",0,IF(K359="Pago",0,G359-N359))</f>
        <v/>
      </c>
      <c r="P359" s="22">
        <f>IF(AND(I359&lt;&gt;"",H359&lt;&gt;""),I359-H359,"")</f>
        <v/>
      </c>
    </row>
    <row r="360">
      <c r="A360" s="18" t="n"/>
      <c r="B360" s="19" t="n"/>
      <c r="C360" s="19" t="n"/>
      <c r="D360" s="10">
        <f>IF(OR(B360="",C360=""),"",IF(MOD(C360-B360,1)=0,24,MOD(C360-B360,1)*24))</f>
        <v/>
      </c>
      <c r="E360" s="16" t="n"/>
      <c r="F360" s="9">
        <f>IF(E360="","",IFERROR(INDEX(Fontes!$B$5:$B$54,MATCH(E360,Fontes!$A$5:$A$54,0)),"fonte não cadastrada"))</f>
        <v/>
      </c>
      <c r="G360" s="17" t="n"/>
      <c r="H360" s="20">
        <f>IF(OR(A360="",E360=""),"",IFERROR(IF(INDEX(Fontes!$C$5:$C$54,MATCH(E360,Fontes!$A$5:$A$54,0))="Dias corridos",A360+INDEX(Fontes!$D$5:$D$54,MATCH(E360,Fontes!$A$5:$A$54,0)),DATE(YEAR(A360),MONTH(A360)+INDEX(Fontes!$F$5:$F$54,MATCH(E360,Fontes!$A$5:$A$54,0)),MIN(INDEX(Fontes!$E$5:$E$54,MATCH(E360,Fontes!$A$5:$A$54,0)),DAY(EOMONTH(DATE(YEAR(A360),MONTH(A360)+INDEX(Fontes!$F$5:$F$54,MATCH(E360,Fontes!$A$5:$A$54,0)),1),0))))),""))</f>
        <v/>
      </c>
      <c r="I360" s="18" t="n"/>
      <c r="J360" s="17" t="n"/>
      <c r="K360" s="9">
        <f>IF(A360="","",IF(I360&lt;&gt;"",IF(AND(J360&lt;&gt;"",J360&lt;G360),"Pago parcial","Pago"),IF(H360="","Sem previsão",IF(TODAY()&gt;H360,"Atrasado","A receber"))))</f>
        <v/>
      </c>
      <c r="L360" s="10">
        <f>IF(K360="Atrasado",TODAY()-H360,"")</f>
        <v/>
      </c>
      <c r="M360" s="16" t="n"/>
      <c r="N360" s="21">
        <f>IF(A360="",0,IF(K360="Pago",IF(J360="",G360,J360),IF(K360="Pago parcial",J360,0)))</f>
        <v/>
      </c>
      <c r="O360" s="21">
        <f>IF(A360="",0,IF(K360="Pago",0,G360-N360))</f>
        <v/>
      </c>
      <c r="P360" s="22">
        <f>IF(AND(I360&lt;&gt;"",H360&lt;&gt;""),I360-H360,"")</f>
        <v/>
      </c>
    </row>
    <row r="361">
      <c r="A361" s="18" t="n"/>
      <c r="B361" s="19" t="n"/>
      <c r="C361" s="19" t="n"/>
      <c r="D361" s="10">
        <f>IF(OR(B361="",C361=""),"",IF(MOD(C361-B361,1)=0,24,MOD(C361-B361,1)*24))</f>
        <v/>
      </c>
      <c r="E361" s="16" t="n"/>
      <c r="F361" s="9">
        <f>IF(E361="","",IFERROR(INDEX(Fontes!$B$5:$B$54,MATCH(E361,Fontes!$A$5:$A$54,0)),"fonte não cadastrada"))</f>
        <v/>
      </c>
      <c r="G361" s="17" t="n"/>
      <c r="H361" s="20">
        <f>IF(OR(A361="",E361=""),"",IFERROR(IF(INDEX(Fontes!$C$5:$C$54,MATCH(E361,Fontes!$A$5:$A$54,0))="Dias corridos",A361+INDEX(Fontes!$D$5:$D$54,MATCH(E361,Fontes!$A$5:$A$54,0)),DATE(YEAR(A361),MONTH(A361)+INDEX(Fontes!$F$5:$F$54,MATCH(E361,Fontes!$A$5:$A$54,0)),MIN(INDEX(Fontes!$E$5:$E$54,MATCH(E361,Fontes!$A$5:$A$54,0)),DAY(EOMONTH(DATE(YEAR(A361),MONTH(A361)+INDEX(Fontes!$F$5:$F$54,MATCH(E361,Fontes!$A$5:$A$54,0)),1),0))))),""))</f>
        <v/>
      </c>
      <c r="I361" s="18" t="n"/>
      <c r="J361" s="17" t="n"/>
      <c r="K361" s="9">
        <f>IF(A361="","",IF(I361&lt;&gt;"",IF(AND(J361&lt;&gt;"",J361&lt;G361),"Pago parcial","Pago"),IF(H361="","Sem previsão",IF(TODAY()&gt;H361,"Atrasado","A receber"))))</f>
        <v/>
      </c>
      <c r="L361" s="10">
        <f>IF(K361="Atrasado",TODAY()-H361,"")</f>
        <v/>
      </c>
      <c r="M361" s="16" t="n"/>
      <c r="N361" s="21">
        <f>IF(A361="",0,IF(K361="Pago",IF(J361="",G361,J361),IF(K361="Pago parcial",J361,0)))</f>
        <v/>
      </c>
      <c r="O361" s="21">
        <f>IF(A361="",0,IF(K361="Pago",0,G361-N361))</f>
        <v/>
      </c>
      <c r="P361" s="22">
        <f>IF(AND(I361&lt;&gt;"",H361&lt;&gt;""),I361-H361,"")</f>
        <v/>
      </c>
    </row>
    <row r="362">
      <c r="A362" s="18" t="n"/>
      <c r="B362" s="19" t="n"/>
      <c r="C362" s="19" t="n"/>
      <c r="D362" s="10">
        <f>IF(OR(B362="",C362=""),"",IF(MOD(C362-B362,1)=0,24,MOD(C362-B362,1)*24))</f>
        <v/>
      </c>
      <c r="E362" s="16" t="n"/>
      <c r="F362" s="9">
        <f>IF(E362="","",IFERROR(INDEX(Fontes!$B$5:$B$54,MATCH(E362,Fontes!$A$5:$A$54,0)),"fonte não cadastrada"))</f>
        <v/>
      </c>
      <c r="G362" s="17" t="n"/>
      <c r="H362" s="20">
        <f>IF(OR(A362="",E362=""),"",IFERROR(IF(INDEX(Fontes!$C$5:$C$54,MATCH(E362,Fontes!$A$5:$A$54,0))="Dias corridos",A362+INDEX(Fontes!$D$5:$D$54,MATCH(E362,Fontes!$A$5:$A$54,0)),DATE(YEAR(A362),MONTH(A362)+INDEX(Fontes!$F$5:$F$54,MATCH(E362,Fontes!$A$5:$A$54,0)),MIN(INDEX(Fontes!$E$5:$E$54,MATCH(E362,Fontes!$A$5:$A$54,0)),DAY(EOMONTH(DATE(YEAR(A362),MONTH(A362)+INDEX(Fontes!$F$5:$F$54,MATCH(E362,Fontes!$A$5:$A$54,0)),1),0))))),""))</f>
        <v/>
      </c>
      <c r="I362" s="18" t="n"/>
      <c r="J362" s="17" t="n"/>
      <c r="K362" s="9">
        <f>IF(A362="","",IF(I362&lt;&gt;"",IF(AND(J362&lt;&gt;"",J362&lt;G362),"Pago parcial","Pago"),IF(H362="","Sem previsão",IF(TODAY()&gt;H362,"Atrasado","A receber"))))</f>
        <v/>
      </c>
      <c r="L362" s="10">
        <f>IF(K362="Atrasado",TODAY()-H362,"")</f>
        <v/>
      </c>
      <c r="M362" s="16" t="n"/>
      <c r="N362" s="21">
        <f>IF(A362="",0,IF(K362="Pago",IF(J362="",G362,J362),IF(K362="Pago parcial",J362,0)))</f>
        <v/>
      </c>
      <c r="O362" s="21">
        <f>IF(A362="",0,IF(K362="Pago",0,G362-N362))</f>
        <v/>
      </c>
      <c r="P362" s="22">
        <f>IF(AND(I362&lt;&gt;"",H362&lt;&gt;""),I362-H362,"")</f>
        <v/>
      </c>
    </row>
    <row r="363">
      <c r="A363" s="18" t="n"/>
      <c r="B363" s="19" t="n"/>
      <c r="C363" s="19" t="n"/>
      <c r="D363" s="10">
        <f>IF(OR(B363="",C363=""),"",IF(MOD(C363-B363,1)=0,24,MOD(C363-B363,1)*24))</f>
        <v/>
      </c>
      <c r="E363" s="16" t="n"/>
      <c r="F363" s="9">
        <f>IF(E363="","",IFERROR(INDEX(Fontes!$B$5:$B$54,MATCH(E363,Fontes!$A$5:$A$54,0)),"fonte não cadastrada"))</f>
        <v/>
      </c>
      <c r="G363" s="17" t="n"/>
      <c r="H363" s="20">
        <f>IF(OR(A363="",E363=""),"",IFERROR(IF(INDEX(Fontes!$C$5:$C$54,MATCH(E363,Fontes!$A$5:$A$54,0))="Dias corridos",A363+INDEX(Fontes!$D$5:$D$54,MATCH(E363,Fontes!$A$5:$A$54,0)),DATE(YEAR(A363),MONTH(A363)+INDEX(Fontes!$F$5:$F$54,MATCH(E363,Fontes!$A$5:$A$54,0)),MIN(INDEX(Fontes!$E$5:$E$54,MATCH(E363,Fontes!$A$5:$A$54,0)),DAY(EOMONTH(DATE(YEAR(A363),MONTH(A363)+INDEX(Fontes!$F$5:$F$54,MATCH(E363,Fontes!$A$5:$A$54,0)),1),0))))),""))</f>
        <v/>
      </c>
      <c r="I363" s="18" t="n"/>
      <c r="J363" s="17" t="n"/>
      <c r="K363" s="9">
        <f>IF(A363="","",IF(I363&lt;&gt;"",IF(AND(J363&lt;&gt;"",J363&lt;G363),"Pago parcial","Pago"),IF(H363="","Sem previsão",IF(TODAY()&gt;H363,"Atrasado","A receber"))))</f>
        <v/>
      </c>
      <c r="L363" s="10">
        <f>IF(K363="Atrasado",TODAY()-H363,"")</f>
        <v/>
      </c>
      <c r="M363" s="16" t="n"/>
      <c r="N363" s="21">
        <f>IF(A363="",0,IF(K363="Pago",IF(J363="",G363,J363),IF(K363="Pago parcial",J363,0)))</f>
        <v/>
      </c>
      <c r="O363" s="21">
        <f>IF(A363="",0,IF(K363="Pago",0,G363-N363))</f>
        <v/>
      </c>
      <c r="P363" s="22">
        <f>IF(AND(I363&lt;&gt;"",H363&lt;&gt;""),I363-H363,"")</f>
        <v/>
      </c>
    </row>
    <row r="364">
      <c r="A364" s="18" t="n"/>
      <c r="B364" s="19" t="n"/>
      <c r="C364" s="19" t="n"/>
      <c r="D364" s="10">
        <f>IF(OR(B364="",C364=""),"",IF(MOD(C364-B364,1)=0,24,MOD(C364-B364,1)*24))</f>
        <v/>
      </c>
      <c r="E364" s="16" t="n"/>
      <c r="F364" s="9">
        <f>IF(E364="","",IFERROR(INDEX(Fontes!$B$5:$B$54,MATCH(E364,Fontes!$A$5:$A$54,0)),"fonte não cadastrada"))</f>
        <v/>
      </c>
      <c r="G364" s="17" t="n"/>
      <c r="H364" s="20">
        <f>IF(OR(A364="",E364=""),"",IFERROR(IF(INDEX(Fontes!$C$5:$C$54,MATCH(E364,Fontes!$A$5:$A$54,0))="Dias corridos",A364+INDEX(Fontes!$D$5:$D$54,MATCH(E364,Fontes!$A$5:$A$54,0)),DATE(YEAR(A364),MONTH(A364)+INDEX(Fontes!$F$5:$F$54,MATCH(E364,Fontes!$A$5:$A$54,0)),MIN(INDEX(Fontes!$E$5:$E$54,MATCH(E364,Fontes!$A$5:$A$54,0)),DAY(EOMONTH(DATE(YEAR(A364),MONTH(A364)+INDEX(Fontes!$F$5:$F$54,MATCH(E364,Fontes!$A$5:$A$54,0)),1),0))))),""))</f>
        <v/>
      </c>
      <c r="I364" s="18" t="n"/>
      <c r="J364" s="17" t="n"/>
      <c r="K364" s="9">
        <f>IF(A364="","",IF(I364&lt;&gt;"",IF(AND(J364&lt;&gt;"",J364&lt;G364),"Pago parcial","Pago"),IF(H364="","Sem previsão",IF(TODAY()&gt;H364,"Atrasado","A receber"))))</f>
        <v/>
      </c>
      <c r="L364" s="10">
        <f>IF(K364="Atrasado",TODAY()-H364,"")</f>
        <v/>
      </c>
      <c r="M364" s="16" t="n"/>
      <c r="N364" s="21">
        <f>IF(A364="",0,IF(K364="Pago",IF(J364="",G364,J364),IF(K364="Pago parcial",J364,0)))</f>
        <v/>
      </c>
      <c r="O364" s="21">
        <f>IF(A364="",0,IF(K364="Pago",0,G364-N364))</f>
        <v/>
      </c>
      <c r="P364" s="22">
        <f>IF(AND(I364&lt;&gt;"",H364&lt;&gt;""),I364-H364,"")</f>
        <v/>
      </c>
    </row>
    <row r="365">
      <c r="A365" s="18" t="n"/>
      <c r="B365" s="19" t="n"/>
      <c r="C365" s="19" t="n"/>
      <c r="D365" s="10">
        <f>IF(OR(B365="",C365=""),"",IF(MOD(C365-B365,1)=0,24,MOD(C365-B365,1)*24))</f>
        <v/>
      </c>
      <c r="E365" s="16" t="n"/>
      <c r="F365" s="9">
        <f>IF(E365="","",IFERROR(INDEX(Fontes!$B$5:$B$54,MATCH(E365,Fontes!$A$5:$A$54,0)),"fonte não cadastrada"))</f>
        <v/>
      </c>
      <c r="G365" s="17" t="n"/>
      <c r="H365" s="20">
        <f>IF(OR(A365="",E365=""),"",IFERROR(IF(INDEX(Fontes!$C$5:$C$54,MATCH(E365,Fontes!$A$5:$A$54,0))="Dias corridos",A365+INDEX(Fontes!$D$5:$D$54,MATCH(E365,Fontes!$A$5:$A$54,0)),DATE(YEAR(A365),MONTH(A365)+INDEX(Fontes!$F$5:$F$54,MATCH(E365,Fontes!$A$5:$A$54,0)),MIN(INDEX(Fontes!$E$5:$E$54,MATCH(E365,Fontes!$A$5:$A$54,0)),DAY(EOMONTH(DATE(YEAR(A365),MONTH(A365)+INDEX(Fontes!$F$5:$F$54,MATCH(E365,Fontes!$A$5:$A$54,0)),1),0))))),""))</f>
        <v/>
      </c>
      <c r="I365" s="18" t="n"/>
      <c r="J365" s="17" t="n"/>
      <c r="K365" s="9">
        <f>IF(A365="","",IF(I365&lt;&gt;"",IF(AND(J365&lt;&gt;"",J365&lt;G365),"Pago parcial","Pago"),IF(H365="","Sem previsão",IF(TODAY()&gt;H365,"Atrasado","A receber"))))</f>
        <v/>
      </c>
      <c r="L365" s="10">
        <f>IF(K365="Atrasado",TODAY()-H365,"")</f>
        <v/>
      </c>
      <c r="M365" s="16" t="n"/>
      <c r="N365" s="21">
        <f>IF(A365="",0,IF(K365="Pago",IF(J365="",G365,J365),IF(K365="Pago parcial",J365,0)))</f>
        <v/>
      </c>
      <c r="O365" s="21">
        <f>IF(A365="",0,IF(K365="Pago",0,G365-N365))</f>
        <v/>
      </c>
      <c r="P365" s="22">
        <f>IF(AND(I365&lt;&gt;"",H365&lt;&gt;""),I365-H365,"")</f>
        <v/>
      </c>
    </row>
    <row r="366">
      <c r="A366" s="18" t="n"/>
      <c r="B366" s="19" t="n"/>
      <c r="C366" s="19" t="n"/>
      <c r="D366" s="10">
        <f>IF(OR(B366="",C366=""),"",IF(MOD(C366-B366,1)=0,24,MOD(C366-B366,1)*24))</f>
        <v/>
      </c>
      <c r="E366" s="16" t="n"/>
      <c r="F366" s="9">
        <f>IF(E366="","",IFERROR(INDEX(Fontes!$B$5:$B$54,MATCH(E366,Fontes!$A$5:$A$54,0)),"fonte não cadastrada"))</f>
        <v/>
      </c>
      <c r="G366" s="17" t="n"/>
      <c r="H366" s="20">
        <f>IF(OR(A366="",E366=""),"",IFERROR(IF(INDEX(Fontes!$C$5:$C$54,MATCH(E366,Fontes!$A$5:$A$54,0))="Dias corridos",A366+INDEX(Fontes!$D$5:$D$54,MATCH(E366,Fontes!$A$5:$A$54,0)),DATE(YEAR(A366),MONTH(A366)+INDEX(Fontes!$F$5:$F$54,MATCH(E366,Fontes!$A$5:$A$54,0)),MIN(INDEX(Fontes!$E$5:$E$54,MATCH(E366,Fontes!$A$5:$A$54,0)),DAY(EOMONTH(DATE(YEAR(A366),MONTH(A366)+INDEX(Fontes!$F$5:$F$54,MATCH(E366,Fontes!$A$5:$A$54,0)),1),0))))),""))</f>
        <v/>
      </c>
      <c r="I366" s="18" t="n"/>
      <c r="J366" s="17" t="n"/>
      <c r="K366" s="9">
        <f>IF(A366="","",IF(I366&lt;&gt;"",IF(AND(J366&lt;&gt;"",J366&lt;G366),"Pago parcial","Pago"),IF(H366="","Sem previsão",IF(TODAY()&gt;H366,"Atrasado","A receber"))))</f>
        <v/>
      </c>
      <c r="L366" s="10">
        <f>IF(K366="Atrasado",TODAY()-H366,"")</f>
        <v/>
      </c>
      <c r="M366" s="16" t="n"/>
      <c r="N366" s="21">
        <f>IF(A366="",0,IF(K366="Pago",IF(J366="",G366,J366),IF(K366="Pago parcial",J366,0)))</f>
        <v/>
      </c>
      <c r="O366" s="21">
        <f>IF(A366="",0,IF(K366="Pago",0,G366-N366))</f>
        <v/>
      </c>
      <c r="P366" s="22">
        <f>IF(AND(I366&lt;&gt;"",H366&lt;&gt;""),I366-H366,"")</f>
        <v/>
      </c>
    </row>
    <row r="367">
      <c r="A367" s="18" t="n"/>
      <c r="B367" s="19" t="n"/>
      <c r="C367" s="19" t="n"/>
      <c r="D367" s="10">
        <f>IF(OR(B367="",C367=""),"",IF(MOD(C367-B367,1)=0,24,MOD(C367-B367,1)*24))</f>
        <v/>
      </c>
      <c r="E367" s="16" t="n"/>
      <c r="F367" s="9">
        <f>IF(E367="","",IFERROR(INDEX(Fontes!$B$5:$B$54,MATCH(E367,Fontes!$A$5:$A$54,0)),"fonte não cadastrada"))</f>
        <v/>
      </c>
      <c r="G367" s="17" t="n"/>
      <c r="H367" s="20">
        <f>IF(OR(A367="",E367=""),"",IFERROR(IF(INDEX(Fontes!$C$5:$C$54,MATCH(E367,Fontes!$A$5:$A$54,0))="Dias corridos",A367+INDEX(Fontes!$D$5:$D$54,MATCH(E367,Fontes!$A$5:$A$54,0)),DATE(YEAR(A367),MONTH(A367)+INDEX(Fontes!$F$5:$F$54,MATCH(E367,Fontes!$A$5:$A$54,0)),MIN(INDEX(Fontes!$E$5:$E$54,MATCH(E367,Fontes!$A$5:$A$54,0)),DAY(EOMONTH(DATE(YEAR(A367),MONTH(A367)+INDEX(Fontes!$F$5:$F$54,MATCH(E367,Fontes!$A$5:$A$54,0)),1),0))))),""))</f>
        <v/>
      </c>
      <c r="I367" s="18" t="n"/>
      <c r="J367" s="17" t="n"/>
      <c r="K367" s="9">
        <f>IF(A367="","",IF(I367&lt;&gt;"",IF(AND(J367&lt;&gt;"",J367&lt;G367),"Pago parcial","Pago"),IF(H367="","Sem previsão",IF(TODAY()&gt;H367,"Atrasado","A receber"))))</f>
        <v/>
      </c>
      <c r="L367" s="10">
        <f>IF(K367="Atrasado",TODAY()-H367,"")</f>
        <v/>
      </c>
      <c r="M367" s="16" t="n"/>
      <c r="N367" s="21">
        <f>IF(A367="",0,IF(K367="Pago",IF(J367="",G367,J367),IF(K367="Pago parcial",J367,0)))</f>
        <v/>
      </c>
      <c r="O367" s="21">
        <f>IF(A367="",0,IF(K367="Pago",0,G367-N367))</f>
        <v/>
      </c>
      <c r="P367" s="22">
        <f>IF(AND(I367&lt;&gt;"",H367&lt;&gt;""),I367-H367,"")</f>
        <v/>
      </c>
    </row>
    <row r="368">
      <c r="A368" s="18" t="n"/>
      <c r="B368" s="19" t="n"/>
      <c r="C368" s="19" t="n"/>
      <c r="D368" s="10">
        <f>IF(OR(B368="",C368=""),"",IF(MOD(C368-B368,1)=0,24,MOD(C368-B368,1)*24))</f>
        <v/>
      </c>
      <c r="E368" s="16" t="n"/>
      <c r="F368" s="9">
        <f>IF(E368="","",IFERROR(INDEX(Fontes!$B$5:$B$54,MATCH(E368,Fontes!$A$5:$A$54,0)),"fonte não cadastrada"))</f>
        <v/>
      </c>
      <c r="G368" s="17" t="n"/>
      <c r="H368" s="20">
        <f>IF(OR(A368="",E368=""),"",IFERROR(IF(INDEX(Fontes!$C$5:$C$54,MATCH(E368,Fontes!$A$5:$A$54,0))="Dias corridos",A368+INDEX(Fontes!$D$5:$D$54,MATCH(E368,Fontes!$A$5:$A$54,0)),DATE(YEAR(A368),MONTH(A368)+INDEX(Fontes!$F$5:$F$54,MATCH(E368,Fontes!$A$5:$A$54,0)),MIN(INDEX(Fontes!$E$5:$E$54,MATCH(E368,Fontes!$A$5:$A$54,0)),DAY(EOMONTH(DATE(YEAR(A368),MONTH(A368)+INDEX(Fontes!$F$5:$F$54,MATCH(E368,Fontes!$A$5:$A$54,0)),1),0))))),""))</f>
        <v/>
      </c>
      <c r="I368" s="18" t="n"/>
      <c r="J368" s="17" t="n"/>
      <c r="K368" s="9">
        <f>IF(A368="","",IF(I368&lt;&gt;"",IF(AND(J368&lt;&gt;"",J368&lt;G368),"Pago parcial","Pago"),IF(H368="","Sem previsão",IF(TODAY()&gt;H368,"Atrasado","A receber"))))</f>
        <v/>
      </c>
      <c r="L368" s="10">
        <f>IF(K368="Atrasado",TODAY()-H368,"")</f>
        <v/>
      </c>
      <c r="M368" s="16" t="n"/>
      <c r="N368" s="21">
        <f>IF(A368="",0,IF(K368="Pago",IF(J368="",G368,J368),IF(K368="Pago parcial",J368,0)))</f>
        <v/>
      </c>
      <c r="O368" s="21">
        <f>IF(A368="",0,IF(K368="Pago",0,G368-N368))</f>
        <v/>
      </c>
      <c r="P368" s="22">
        <f>IF(AND(I368&lt;&gt;"",H368&lt;&gt;""),I368-H368,"")</f>
        <v/>
      </c>
    </row>
    <row r="369">
      <c r="A369" s="18" t="n"/>
      <c r="B369" s="19" t="n"/>
      <c r="C369" s="19" t="n"/>
      <c r="D369" s="10">
        <f>IF(OR(B369="",C369=""),"",IF(MOD(C369-B369,1)=0,24,MOD(C369-B369,1)*24))</f>
        <v/>
      </c>
      <c r="E369" s="16" t="n"/>
      <c r="F369" s="9">
        <f>IF(E369="","",IFERROR(INDEX(Fontes!$B$5:$B$54,MATCH(E369,Fontes!$A$5:$A$54,0)),"fonte não cadastrada"))</f>
        <v/>
      </c>
      <c r="G369" s="17" t="n"/>
      <c r="H369" s="20">
        <f>IF(OR(A369="",E369=""),"",IFERROR(IF(INDEX(Fontes!$C$5:$C$54,MATCH(E369,Fontes!$A$5:$A$54,0))="Dias corridos",A369+INDEX(Fontes!$D$5:$D$54,MATCH(E369,Fontes!$A$5:$A$54,0)),DATE(YEAR(A369),MONTH(A369)+INDEX(Fontes!$F$5:$F$54,MATCH(E369,Fontes!$A$5:$A$54,0)),MIN(INDEX(Fontes!$E$5:$E$54,MATCH(E369,Fontes!$A$5:$A$54,0)),DAY(EOMONTH(DATE(YEAR(A369),MONTH(A369)+INDEX(Fontes!$F$5:$F$54,MATCH(E369,Fontes!$A$5:$A$54,0)),1),0))))),""))</f>
        <v/>
      </c>
      <c r="I369" s="18" t="n"/>
      <c r="J369" s="17" t="n"/>
      <c r="K369" s="9">
        <f>IF(A369="","",IF(I369&lt;&gt;"",IF(AND(J369&lt;&gt;"",J369&lt;G369),"Pago parcial","Pago"),IF(H369="","Sem previsão",IF(TODAY()&gt;H369,"Atrasado","A receber"))))</f>
        <v/>
      </c>
      <c r="L369" s="10">
        <f>IF(K369="Atrasado",TODAY()-H369,"")</f>
        <v/>
      </c>
      <c r="M369" s="16" t="n"/>
      <c r="N369" s="21">
        <f>IF(A369="",0,IF(K369="Pago",IF(J369="",G369,J369),IF(K369="Pago parcial",J369,0)))</f>
        <v/>
      </c>
      <c r="O369" s="21">
        <f>IF(A369="",0,IF(K369="Pago",0,G369-N369))</f>
        <v/>
      </c>
      <c r="P369" s="22">
        <f>IF(AND(I369&lt;&gt;"",H369&lt;&gt;""),I369-H369,"")</f>
        <v/>
      </c>
    </row>
    <row r="370">
      <c r="A370" s="18" t="n"/>
      <c r="B370" s="19" t="n"/>
      <c r="C370" s="19" t="n"/>
      <c r="D370" s="10">
        <f>IF(OR(B370="",C370=""),"",IF(MOD(C370-B370,1)=0,24,MOD(C370-B370,1)*24))</f>
        <v/>
      </c>
      <c r="E370" s="16" t="n"/>
      <c r="F370" s="9">
        <f>IF(E370="","",IFERROR(INDEX(Fontes!$B$5:$B$54,MATCH(E370,Fontes!$A$5:$A$54,0)),"fonte não cadastrada"))</f>
        <v/>
      </c>
      <c r="G370" s="17" t="n"/>
      <c r="H370" s="20">
        <f>IF(OR(A370="",E370=""),"",IFERROR(IF(INDEX(Fontes!$C$5:$C$54,MATCH(E370,Fontes!$A$5:$A$54,0))="Dias corridos",A370+INDEX(Fontes!$D$5:$D$54,MATCH(E370,Fontes!$A$5:$A$54,0)),DATE(YEAR(A370),MONTH(A370)+INDEX(Fontes!$F$5:$F$54,MATCH(E370,Fontes!$A$5:$A$54,0)),MIN(INDEX(Fontes!$E$5:$E$54,MATCH(E370,Fontes!$A$5:$A$54,0)),DAY(EOMONTH(DATE(YEAR(A370),MONTH(A370)+INDEX(Fontes!$F$5:$F$54,MATCH(E370,Fontes!$A$5:$A$54,0)),1),0))))),""))</f>
        <v/>
      </c>
      <c r="I370" s="18" t="n"/>
      <c r="J370" s="17" t="n"/>
      <c r="K370" s="9">
        <f>IF(A370="","",IF(I370&lt;&gt;"",IF(AND(J370&lt;&gt;"",J370&lt;G370),"Pago parcial","Pago"),IF(H370="","Sem previsão",IF(TODAY()&gt;H370,"Atrasado","A receber"))))</f>
        <v/>
      </c>
      <c r="L370" s="10">
        <f>IF(K370="Atrasado",TODAY()-H370,"")</f>
        <v/>
      </c>
      <c r="M370" s="16" t="n"/>
      <c r="N370" s="21">
        <f>IF(A370="",0,IF(K370="Pago",IF(J370="",G370,J370),IF(K370="Pago parcial",J370,0)))</f>
        <v/>
      </c>
      <c r="O370" s="21">
        <f>IF(A370="",0,IF(K370="Pago",0,G370-N370))</f>
        <v/>
      </c>
      <c r="P370" s="22">
        <f>IF(AND(I370&lt;&gt;"",H370&lt;&gt;""),I370-H370,"")</f>
        <v/>
      </c>
    </row>
    <row r="371">
      <c r="A371" s="18" t="n"/>
      <c r="B371" s="19" t="n"/>
      <c r="C371" s="19" t="n"/>
      <c r="D371" s="10">
        <f>IF(OR(B371="",C371=""),"",IF(MOD(C371-B371,1)=0,24,MOD(C371-B371,1)*24))</f>
        <v/>
      </c>
      <c r="E371" s="16" t="n"/>
      <c r="F371" s="9">
        <f>IF(E371="","",IFERROR(INDEX(Fontes!$B$5:$B$54,MATCH(E371,Fontes!$A$5:$A$54,0)),"fonte não cadastrada"))</f>
        <v/>
      </c>
      <c r="G371" s="17" t="n"/>
      <c r="H371" s="20">
        <f>IF(OR(A371="",E371=""),"",IFERROR(IF(INDEX(Fontes!$C$5:$C$54,MATCH(E371,Fontes!$A$5:$A$54,0))="Dias corridos",A371+INDEX(Fontes!$D$5:$D$54,MATCH(E371,Fontes!$A$5:$A$54,0)),DATE(YEAR(A371),MONTH(A371)+INDEX(Fontes!$F$5:$F$54,MATCH(E371,Fontes!$A$5:$A$54,0)),MIN(INDEX(Fontes!$E$5:$E$54,MATCH(E371,Fontes!$A$5:$A$54,0)),DAY(EOMONTH(DATE(YEAR(A371),MONTH(A371)+INDEX(Fontes!$F$5:$F$54,MATCH(E371,Fontes!$A$5:$A$54,0)),1),0))))),""))</f>
        <v/>
      </c>
      <c r="I371" s="18" t="n"/>
      <c r="J371" s="17" t="n"/>
      <c r="K371" s="9">
        <f>IF(A371="","",IF(I371&lt;&gt;"",IF(AND(J371&lt;&gt;"",J371&lt;G371),"Pago parcial","Pago"),IF(H371="","Sem previsão",IF(TODAY()&gt;H371,"Atrasado","A receber"))))</f>
        <v/>
      </c>
      <c r="L371" s="10">
        <f>IF(K371="Atrasado",TODAY()-H371,"")</f>
        <v/>
      </c>
      <c r="M371" s="16" t="n"/>
      <c r="N371" s="21">
        <f>IF(A371="",0,IF(K371="Pago",IF(J371="",G371,J371),IF(K371="Pago parcial",J371,0)))</f>
        <v/>
      </c>
      <c r="O371" s="21">
        <f>IF(A371="",0,IF(K371="Pago",0,G371-N371))</f>
        <v/>
      </c>
      <c r="P371" s="22">
        <f>IF(AND(I371&lt;&gt;"",H371&lt;&gt;""),I371-H371,"")</f>
        <v/>
      </c>
    </row>
    <row r="372">
      <c r="A372" s="18" t="n"/>
      <c r="B372" s="19" t="n"/>
      <c r="C372" s="19" t="n"/>
      <c r="D372" s="10">
        <f>IF(OR(B372="",C372=""),"",IF(MOD(C372-B372,1)=0,24,MOD(C372-B372,1)*24))</f>
        <v/>
      </c>
      <c r="E372" s="16" t="n"/>
      <c r="F372" s="9">
        <f>IF(E372="","",IFERROR(INDEX(Fontes!$B$5:$B$54,MATCH(E372,Fontes!$A$5:$A$54,0)),"fonte não cadastrada"))</f>
        <v/>
      </c>
      <c r="G372" s="17" t="n"/>
      <c r="H372" s="20">
        <f>IF(OR(A372="",E372=""),"",IFERROR(IF(INDEX(Fontes!$C$5:$C$54,MATCH(E372,Fontes!$A$5:$A$54,0))="Dias corridos",A372+INDEX(Fontes!$D$5:$D$54,MATCH(E372,Fontes!$A$5:$A$54,0)),DATE(YEAR(A372),MONTH(A372)+INDEX(Fontes!$F$5:$F$54,MATCH(E372,Fontes!$A$5:$A$54,0)),MIN(INDEX(Fontes!$E$5:$E$54,MATCH(E372,Fontes!$A$5:$A$54,0)),DAY(EOMONTH(DATE(YEAR(A372),MONTH(A372)+INDEX(Fontes!$F$5:$F$54,MATCH(E372,Fontes!$A$5:$A$54,0)),1),0))))),""))</f>
        <v/>
      </c>
      <c r="I372" s="18" t="n"/>
      <c r="J372" s="17" t="n"/>
      <c r="K372" s="9">
        <f>IF(A372="","",IF(I372&lt;&gt;"",IF(AND(J372&lt;&gt;"",J372&lt;G372),"Pago parcial","Pago"),IF(H372="","Sem previsão",IF(TODAY()&gt;H372,"Atrasado","A receber"))))</f>
        <v/>
      </c>
      <c r="L372" s="10">
        <f>IF(K372="Atrasado",TODAY()-H372,"")</f>
        <v/>
      </c>
      <c r="M372" s="16" t="n"/>
      <c r="N372" s="21">
        <f>IF(A372="",0,IF(K372="Pago",IF(J372="",G372,J372),IF(K372="Pago parcial",J372,0)))</f>
        <v/>
      </c>
      <c r="O372" s="21">
        <f>IF(A372="",0,IF(K372="Pago",0,G372-N372))</f>
        <v/>
      </c>
      <c r="P372" s="22">
        <f>IF(AND(I372&lt;&gt;"",H372&lt;&gt;""),I372-H372,"")</f>
        <v/>
      </c>
    </row>
    <row r="373">
      <c r="A373" s="18" t="n"/>
      <c r="B373" s="19" t="n"/>
      <c r="C373" s="19" t="n"/>
      <c r="D373" s="10">
        <f>IF(OR(B373="",C373=""),"",IF(MOD(C373-B373,1)=0,24,MOD(C373-B373,1)*24))</f>
        <v/>
      </c>
      <c r="E373" s="16" t="n"/>
      <c r="F373" s="9">
        <f>IF(E373="","",IFERROR(INDEX(Fontes!$B$5:$B$54,MATCH(E373,Fontes!$A$5:$A$54,0)),"fonte não cadastrada"))</f>
        <v/>
      </c>
      <c r="G373" s="17" t="n"/>
      <c r="H373" s="20">
        <f>IF(OR(A373="",E373=""),"",IFERROR(IF(INDEX(Fontes!$C$5:$C$54,MATCH(E373,Fontes!$A$5:$A$54,0))="Dias corridos",A373+INDEX(Fontes!$D$5:$D$54,MATCH(E373,Fontes!$A$5:$A$54,0)),DATE(YEAR(A373),MONTH(A373)+INDEX(Fontes!$F$5:$F$54,MATCH(E373,Fontes!$A$5:$A$54,0)),MIN(INDEX(Fontes!$E$5:$E$54,MATCH(E373,Fontes!$A$5:$A$54,0)),DAY(EOMONTH(DATE(YEAR(A373),MONTH(A373)+INDEX(Fontes!$F$5:$F$54,MATCH(E373,Fontes!$A$5:$A$54,0)),1),0))))),""))</f>
        <v/>
      </c>
      <c r="I373" s="18" t="n"/>
      <c r="J373" s="17" t="n"/>
      <c r="K373" s="9">
        <f>IF(A373="","",IF(I373&lt;&gt;"",IF(AND(J373&lt;&gt;"",J373&lt;G373),"Pago parcial","Pago"),IF(H373="","Sem previsão",IF(TODAY()&gt;H373,"Atrasado","A receber"))))</f>
        <v/>
      </c>
      <c r="L373" s="10">
        <f>IF(K373="Atrasado",TODAY()-H373,"")</f>
        <v/>
      </c>
      <c r="M373" s="16" t="n"/>
      <c r="N373" s="21">
        <f>IF(A373="",0,IF(K373="Pago",IF(J373="",G373,J373),IF(K373="Pago parcial",J373,0)))</f>
        <v/>
      </c>
      <c r="O373" s="21">
        <f>IF(A373="",0,IF(K373="Pago",0,G373-N373))</f>
        <v/>
      </c>
      <c r="P373" s="22">
        <f>IF(AND(I373&lt;&gt;"",H373&lt;&gt;""),I373-H373,"")</f>
        <v/>
      </c>
    </row>
    <row r="374">
      <c r="A374" s="18" t="n"/>
      <c r="B374" s="19" t="n"/>
      <c r="C374" s="19" t="n"/>
      <c r="D374" s="10">
        <f>IF(OR(B374="",C374=""),"",IF(MOD(C374-B374,1)=0,24,MOD(C374-B374,1)*24))</f>
        <v/>
      </c>
      <c r="E374" s="16" t="n"/>
      <c r="F374" s="9">
        <f>IF(E374="","",IFERROR(INDEX(Fontes!$B$5:$B$54,MATCH(E374,Fontes!$A$5:$A$54,0)),"fonte não cadastrada"))</f>
        <v/>
      </c>
      <c r="G374" s="17" t="n"/>
      <c r="H374" s="20">
        <f>IF(OR(A374="",E374=""),"",IFERROR(IF(INDEX(Fontes!$C$5:$C$54,MATCH(E374,Fontes!$A$5:$A$54,0))="Dias corridos",A374+INDEX(Fontes!$D$5:$D$54,MATCH(E374,Fontes!$A$5:$A$54,0)),DATE(YEAR(A374),MONTH(A374)+INDEX(Fontes!$F$5:$F$54,MATCH(E374,Fontes!$A$5:$A$54,0)),MIN(INDEX(Fontes!$E$5:$E$54,MATCH(E374,Fontes!$A$5:$A$54,0)),DAY(EOMONTH(DATE(YEAR(A374),MONTH(A374)+INDEX(Fontes!$F$5:$F$54,MATCH(E374,Fontes!$A$5:$A$54,0)),1),0))))),""))</f>
        <v/>
      </c>
      <c r="I374" s="18" t="n"/>
      <c r="J374" s="17" t="n"/>
      <c r="K374" s="9">
        <f>IF(A374="","",IF(I374&lt;&gt;"",IF(AND(J374&lt;&gt;"",J374&lt;G374),"Pago parcial","Pago"),IF(H374="","Sem previsão",IF(TODAY()&gt;H374,"Atrasado","A receber"))))</f>
        <v/>
      </c>
      <c r="L374" s="10">
        <f>IF(K374="Atrasado",TODAY()-H374,"")</f>
        <v/>
      </c>
      <c r="M374" s="16" t="n"/>
      <c r="N374" s="21">
        <f>IF(A374="",0,IF(K374="Pago",IF(J374="",G374,J374),IF(K374="Pago parcial",J374,0)))</f>
        <v/>
      </c>
      <c r="O374" s="21">
        <f>IF(A374="",0,IF(K374="Pago",0,G374-N374))</f>
        <v/>
      </c>
      <c r="P374" s="22">
        <f>IF(AND(I374&lt;&gt;"",H374&lt;&gt;""),I374-H374,"")</f>
        <v/>
      </c>
    </row>
    <row r="375">
      <c r="A375" s="18" t="n"/>
      <c r="B375" s="19" t="n"/>
      <c r="C375" s="19" t="n"/>
      <c r="D375" s="10">
        <f>IF(OR(B375="",C375=""),"",IF(MOD(C375-B375,1)=0,24,MOD(C375-B375,1)*24))</f>
        <v/>
      </c>
      <c r="E375" s="16" t="n"/>
      <c r="F375" s="9">
        <f>IF(E375="","",IFERROR(INDEX(Fontes!$B$5:$B$54,MATCH(E375,Fontes!$A$5:$A$54,0)),"fonte não cadastrada"))</f>
        <v/>
      </c>
      <c r="G375" s="17" t="n"/>
      <c r="H375" s="20">
        <f>IF(OR(A375="",E375=""),"",IFERROR(IF(INDEX(Fontes!$C$5:$C$54,MATCH(E375,Fontes!$A$5:$A$54,0))="Dias corridos",A375+INDEX(Fontes!$D$5:$D$54,MATCH(E375,Fontes!$A$5:$A$54,0)),DATE(YEAR(A375),MONTH(A375)+INDEX(Fontes!$F$5:$F$54,MATCH(E375,Fontes!$A$5:$A$54,0)),MIN(INDEX(Fontes!$E$5:$E$54,MATCH(E375,Fontes!$A$5:$A$54,0)),DAY(EOMONTH(DATE(YEAR(A375),MONTH(A375)+INDEX(Fontes!$F$5:$F$54,MATCH(E375,Fontes!$A$5:$A$54,0)),1),0))))),""))</f>
        <v/>
      </c>
      <c r="I375" s="18" t="n"/>
      <c r="J375" s="17" t="n"/>
      <c r="K375" s="9">
        <f>IF(A375="","",IF(I375&lt;&gt;"",IF(AND(J375&lt;&gt;"",J375&lt;G375),"Pago parcial","Pago"),IF(H375="","Sem previsão",IF(TODAY()&gt;H375,"Atrasado","A receber"))))</f>
        <v/>
      </c>
      <c r="L375" s="10">
        <f>IF(K375="Atrasado",TODAY()-H375,"")</f>
        <v/>
      </c>
      <c r="M375" s="16" t="n"/>
      <c r="N375" s="21">
        <f>IF(A375="",0,IF(K375="Pago",IF(J375="",G375,J375),IF(K375="Pago parcial",J375,0)))</f>
        <v/>
      </c>
      <c r="O375" s="21">
        <f>IF(A375="",0,IF(K375="Pago",0,G375-N375))</f>
        <v/>
      </c>
      <c r="P375" s="22">
        <f>IF(AND(I375&lt;&gt;"",H375&lt;&gt;""),I375-H375,"")</f>
        <v/>
      </c>
    </row>
    <row r="376">
      <c r="A376" s="18" t="n"/>
      <c r="B376" s="19" t="n"/>
      <c r="C376" s="19" t="n"/>
      <c r="D376" s="10">
        <f>IF(OR(B376="",C376=""),"",IF(MOD(C376-B376,1)=0,24,MOD(C376-B376,1)*24))</f>
        <v/>
      </c>
      <c r="E376" s="16" t="n"/>
      <c r="F376" s="9">
        <f>IF(E376="","",IFERROR(INDEX(Fontes!$B$5:$B$54,MATCH(E376,Fontes!$A$5:$A$54,0)),"fonte não cadastrada"))</f>
        <v/>
      </c>
      <c r="G376" s="17" t="n"/>
      <c r="H376" s="20">
        <f>IF(OR(A376="",E376=""),"",IFERROR(IF(INDEX(Fontes!$C$5:$C$54,MATCH(E376,Fontes!$A$5:$A$54,0))="Dias corridos",A376+INDEX(Fontes!$D$5:$D$54,MATCH(E376,Fontes!$A$5:$A$54,0)),DATE(YEAR(A376),MONTH(A376)+INDEX(Fontes!$F$5:$F$54,MATCH(E376,Fontes!$A$5:$A$54,0)),MIN(INDEX(Fontes!$E$5:$E$54,MATCH(E376,Fontes!$A$5:$A$54,0)),DAY(EOMONTH(DATE(YEAR(A376),MONTH(A376)+INDEX(Fontes!$F$5:$F$54,MATCH(E376,Fontes!$A$5:$A$54,0)),1),0))))),""))</f>
        <v/>
      </c>
      <c r="I376" s="18" t="n"/>
      <c r="J376" s="17" t="n"/>
      <c r="K376" s="9">
        <f>IF(A376="","",IF(I376&lt;&gt;"",IF(AND(J376&lt;&gt;"",J376&lt;G376),"Pago parcial","Pago"),IF(H376="","Sem previsão",IF(TODAY()&gt;H376,"Atrasado","A receber"))))</f>
        <v/>
      </c>
      <c r="L376" s="10">
        <f>IF(K376="Atrasado",TODAY()-H376,"")</f>
        <v/>
      </c>
      <c r="M376" s="16" t="n"/>
      <c r="N376" s="21">
        <f>IF(A376="",0,IF(K376="Pago",IF(J376="",G376,J376),IF(K376="Pago parcial",J376,0)))</f>
        <v/>
      </c>
      <c r="O376" s="21">
        <f>IF(A376="",0,IF(K376="Pago",0,G376-N376))</f>
        <v/>
      </c>
      <c r="P376" s="22">
        <f>IF(AND(I376&lt;&gt;"",H376&lt;&gt;""),I376-H376,"")</f>
        <v/>
      </c>
    </row>
    <row r="377">
      <c r="A377" s="18" t="n"/>
      <c r="B377" s="19" t="n"/>
      <c r="C377" s="19" t="n"/>
      <c r="D377" s="10">
        <f>IF(OR(B377="",C377=""),"",IF(MOD(C377-B377,1)=0,24,MOD(C377-B377,1)*24))</f>
        <v/>
      </c>
      <c r="E377" s="16" t="n"/>
      <c r="F377" s="9">
        <f>IF(E377="","",IFERROR(INDEX(Fontes!$B$5:$B$54,MATCH(E377,Fontes!$A$5:$A$54,0)),"fonte não cadastrada"))</f>
        <v/>
      </c>
      <c r="G377" s="17" t="n"/>
      <c r="H377" s="20">
        <f>IF(OR(A377="",E377=""),"",IFERROR(IF(INDEX(Fontes!$C$5:$C$54,MATCH(E377,Fontes!$A$5:$A$54,0))="Dias corridos",A377+INDEX(Fontes!$D$5:$D$54,MATCH(E377,Fontes!$A$5:$A$54,0)),DATE(YEAR(A377),MONTH(A377)+INDEX(Fontes!$F$5:$F$54,MATCH(E377,Fontes!$A$5:$A$54,0)),MIN(INDEX(Fontes!$E$5:$E$54,MATCH(E377,Fontes!$A$5:$A$54,0)),DAY(EOMONTH(DATE(YEAR(A377),MONTH(A377)+INDEX(Fontes!$F$5:$F$54,MATCH(E377,Fontes!$A$5:$A$54,0)),1),0))))),""))</f>
        <v/>
      </c>
      <c r="I377" s="18" t="n"/>
      <c r="J377" s="17" t="n"/>
      <c r="K377" s="9">
        <f>IF(A377="","",IF(I377&lt;&gt;"",IF(AND(J377&lt;&gt;"",J377&lt;G377),"Pago parcial","Pago"),IF(H377="","Sem previsão",IF(TODAY()&gt;H377,"Atrasado","A receber"))))</f>
        <v/>
      </c>
      <c r="L377" s="10">
        <f>IF(K377="Atrasado",TODAY()-H377,"")</f>
        <v/>
      </c>
      <c r="M377" s="16" t="n"/>
      <c r="N377" s="21">
        <f>IF(A377="",0,IF(K377="Pago",IF(J377="",G377,J377),IF(K377="Pago parcial",J377,0)))</f>
        <v/>
      </c>
      <c r="O377" s="21">
        <f>IF(A377="",0,IF(K377="Pago",0,G377-N377))</f>
        <v/>
      </c>
      <c r="P377" s="22">
        <f>IF(AND(I377&lt;&gt;"",H377&lt;&gt;""),I377-H377,"")</f>
        <v/>
      </c>
    </row>
    <row r="378">
      <c r="A378" s="18" t="n"/>
      <c r="B378" s="19" t="n"/>
      <c r="C378" s="19" t="n"/>
      <c r="D378" s="10">
        <f>IF(OR(B378="",C378=""),"",IF(MOD(C378-B378,1)=0,24,MOD(C378-B378,1)*24))</f>
        <v/>
      </c>
      <c r="E378" s="16" t="n"/>
      <c r="F378" s="9">
        <f>IF(E378="","",IFERROR(INDEX(Fontes!$B$5:$B$54,MATCH(E378,Fontes!$A$5:$A$54,0)),"fonte não cadastrada"))</f>
        <v/>
      </c>
      <c r="G378" s="17" t="n"/>
      <c r="H378" s="20">
        <f>IF(OR(A378="",E378=""),"",IFERROR(IF(INDEX(Fontes!$C$5:$C$54,MATCH(E378,Fontes!$A$5:$A$54,0))="Dias corridos",A378+INDEX(Fontes!$D$5:$D$54,MATCH(E378,Fontes!$A$5:$A$54,0)),DATE(YEAR(A378),MONTH(A378)+INDEX(Fontes!$F$5:$F$54,MATCH(E378,Fontes!$A$5:$A$54,0)),MIN(INDEX(Fontes!$E$5:$E$54,MATCH(E378,Fontes!$A$5:$A$54,0)),DAY(EOMONTH(DATE(YEAR(A378),MONTH(A378)+INDEX(Fontes!$F$5:$F$54,MATCH(E378,Fontes!$A$5:$A$54,0)),1),0))))),""))</f>
        <v/>
      </c>
      <c r="I378" s="18" t="n"/>
      <c r="J378" s="17" t="n"/>
      <c r="K378" s="9">
        <f>IF(A378="","",IF(I378&lt;&gt;"",IF(AND(J378&lt;&gt;"",J378&lt;G378),"Pago parcial","Pago"),IF(H378="","Sem previsão",IF(TODAY()&gt;H378,"Atrasado","A receber"))))</f>
        <v/>
      </c>
      <c r="L378" s="10">
        <f>IF(K378="Atrasado",TODAY()-H378,"")</f>
        <v/>
      </c>
      <c r="M378" s="16" t="n"/>
      <c r="N378" s="21">
        <f>IF(A378="",0,IF(K378="Pago",IF(J378="",G378,J378),IF(K378="Pago parcial",J378,0)))</f>
        <v/>
      </c>
      <c r="O378" s="21">
        <f>IF(A378="",0,IF(K378="Pago",0,G378-N378))</f>
        <v/>
      </c>
      <c r="P378" s="22">
        <f>IF(AND(I378&lt;&gt;"",H378&lt;&gt;""),I378-H378,"")</f>
        <v/>
      </c>
    </row>
    <row r="379">
      <c r="A379" s="18" t="n"/>
      <c r="B379" s="19" t="n"/>
      <c r="C379" s="19" t="n"/>
      <c r="D379" s="10">
        <f>IF(OR(B379="",C379=""),"",IF(MOD(C379-B379,1)=0,24,MOD(C379-B379,1)*24))</f>
        <v/>
      </c>
      <c r="E379" s="16" t="n"/>
      <c r="F379" s="9">
        <f>IF(E379="","",IFERROR(INDEX(Fontes!$B$5:$B$54,MATCH(E379,Fontes!$A$5:$A$54,0)),"fonte não cadastrada"))</f>
        <v/>
      </c>
      <c r="G379" s="17" t="n"/>
      <c r="H379" s="20">
        <f>IF(OR(A379="",E379=""),"",IFERROR(IF(INDEX(Fontes!$C$5:$C$54,MATCH(E379,Fontes!$A$5:$A$54,0))="Dias corridos",A379+INDEX(Fontes!$D$5:$D$54,MATCH(E379,Fontes!$A$5:$A$54,0)),DATE(YEAR(A379),MONTH(A379)+INDEX(Fontes!$F$5:$F$54,MATCH(E379,Fontes!$A$5:$A$54,0)),MIN(INDEX(Fontes!$E$5:$E$54,MATCH(E379,Fontes!$A$5:$A$54,0)),DAY(EOMONTH(DATE(YEAR(A379),MONTH(A379)+INDEX(Fontes!$F$5:$F$54,MATCH(E379,Fontes!$A$5:$A$54,0)),1),0))))),""))</f>
        <v/>
      </c>
      <c r="I379" s="18" t="n"/>
      <c r="J379" s="17" t="n"/>
      <c r="K379" s="9">
        <f>IF(A379="","",IF(I379&lt;&gt;"",IF(AND(J379&lt;&gt;"",J379&lt;G379),"Pago parcial","Pago"),IF(H379="","Sem previsão",IF(TODAY()&gt;H379,"Atrasado","A receber"))))</f>
        <v/>
      </c>
      <c r="L379" s="10">
        <f>IF(K379="Atrasado",TODAY()-H379,"")</f>
        <v/>
      </c>
      <c r="M379" s="16" t="n"/>
      <c r="N379" s="21">
        <f>IF(A379="",0,IF(K379="Pago",IF(J379="",G379,J379),IF(K379="Pago parcial",J379,0)))</f>
        <v/>
      </c>
      <c r="O379" s="21">
        <f>IF(A379="",0,IF(K379="Pago",0,G379-N379))</f>
        <v/>
      </c>
      <c r="P379" s="22">
        <f>IF(AND(I379&lt;&gt;"",H379&lt;&gt;""),I379-H379,"")</f>
        <v/>
      </c>
    </row>
    <row r="380">
      <c r="A380" s="18" t="n"/>
      <c r="B380" s="19" t="n"/>
      <c r="C380" s="19" t="n"/>
      <c r="D380" s="10">
        <f>IF(OR(B380="",C380=""),"",IF(MOD(C380-B380,1)=0,24,MOD(C380-B380,1)*24))</f>
        <v/>
      </c>
      <c r="E380" s="16" t="n"/>
      <c r="F380" s="9">
        <f>IF(E380="","",IFERROR(INDEX(Fontes!$B$5:$B$54,MATCH(E380,Fontes!$A$5:$A$54,0)),"fonte não cadastrada"))</f>
        <v/>
      </c>
      <c r="G380" s="17" t="n"/>
      <c r="H380" s="20">
        <f>IF(OR(A380="",E380=""),"",IFERROR(IF(INDEX(Fontes!$C$5:$C$54,MATCH(E380,Fontes!$A$5:$A$54,0))="Dias corridos",A380+INDEX(Fontes!$D$5:$D$54,MATCH(E380,Fontes!$A$5:$A$54,0)),DATE(YEAR(A380),MONTH(A380)+INDEX(Fontes!$F$5:$F$54,MATCH(E380,Fontes!$A$5:$A$54,0)),MIN(INDEX(Fontes!$E$5:$E$54,MATCH(E380,Fontes!$A$5:$A$54,0)),DAY(EOMONTH(DATE(YEAR(A380),MONTH(A380)+INDEX(Fontes!$F$5:$F$54,MATCH(E380,Fontes!$A$5:$A$54,0)),1),0))))),""))</f>
        <v/>
      </c>
      <c r="I380" s="18" t="n"/>
      <c r="J380" s="17" t="n"/>
      <c r="K380" s="9">
        <f>IF(A380="","",IF(I380&lt;&gt;"",IF(AND(J380&lt;&gt;"",J380&lt;G380),"Pago parcial","Pago"),IF(H380="","Sem previsão",IF(TODAY()&gt;H380,"Atrasado","A receber"))))</f>
        <v/>
      </c>
      <c r="L380" s="10">
        <f>IF(K380="Atrasado",TODAY()-H380,"")</f>
        <v/>
      </c>
      <c r="M380" s="16" t="n"/>
      <c r="N380" s="21">
        <f>IF(A380="",0,IF(K380="Pago",IF(J380="",G380,J380),IF(K380="Pago parcial",J380,0)))</f>
        <v/>
      </c>
      <c r="O380" s="21">
        <f>IF(A380="",0,IF(K380="Pago",0,G380-N380))</f>
        <v/>
      </c>
      <c r="P380" s="22">
        <f>IF(AND(I380&lt;&gt;"",H380&lt;&gt;""),I380-H380,"")</f>
        <v/>
      </c>
    </row>
    <row r="381">
      <c r="A381" s="18" t="n"/>
      <c r="B381" s="19" t="n"/>
      <c r="C381" s="19" t="n"/>
      <c r="D381" s="10">
        <f>IF(OR(B381="",C381=""),"",IF(MOD(C381-B381,1)=0,24,MOD(C381-B381,1)*24))</f>
        <v/>
      </c>
      <c r="E381" s="16" t="n"/>
      <c r="F381" s="9">
        <f>IF(E381="","",IFERROR(INDEX(Fontes!$B$5:$B$54,MATCH(E381,Fontes!$A$5:$A$54,0)),"fonte não cadastrada"))</f>
        <v/>
      </c>
      <c r="G381" s="17" t="n"/>
      <c r="H381" s="20">
        <f>IF(OR(A381="",E381=""),"",IFERROR(IF(INDEX(Fontes!$C$5:$C$54,MATCH(E381,Fontes!$A$5:$A$54,0))="Dias corridos",A381+INDEX(Fontes!$D$5:$D$54,MATCH(E381,Fontes!$A$5:$A$54,0)),DATE(YEAR(A381),MONTH(A381)+INDEX(Fontes!$F$5:$F$54,MATCH(E381,Fontes!$A$5:$A$54,0)),MIN(INDEX(Fontes!$E$5:$E$54,MATCH(E381,Fontes!$A$5:$A$54,0)),DAY(EOMONTH(DATE(YEAR(A381),MONTH(A381)+INDEX(Fontes!$F$5:$F$54,MATCH(E381,Fontes!$A$5:$A$54,0)),1),0))))),""))</f>
        <v/>
      </c>
      <c r="I381" s="18" t="n"/>
      <c r="J381" s="17" t="n"/>
      <c r="K381" s="9">
        <f>IF(A381="","",IF(I381&lt;&gt;"",IF(AND(J381&lt;&gt;"",J381&lt;G381),"Pago parcial","Pago"),IF(H381="","Sem previsão",IF(TODAY()&gt;H381,"Atrasado","A receber"))))</f>
        <v/>
      </c>
      <c r="L381" s="10">
        <f>IF(K381="Atrasado",TODAY()-H381,"")</f>
        <v/>
      </c>
      <c r="M381" s="16" t="n"/>
      <c r="N381" s="21">
        <f>IF(A381="",0,IF(K381="Pago",IF(J381="",G381,J381),IF(K381="Pago parcial",J381,0)))</f>
        <v/>
      </c>
      <c r="O381" s="21">
        <f>IF(A381="",0,IF(K381="Pago",0,G381-N381))</f>
        <v/>
      </c>
      <c r="P381" s="22">
        <f>IF(AND(I381&lt;&gt;"",H381&lt;&gt;""),I381-H381,"")</f>
        <v/>
      </c>
    </row>
    <row r="382">
      <c r="A382" s="18" t="n"/>
      <c r="B382" s="19" t="n"/>
      <c r="C382" s="19" t="n"/>
      <c r="D382" s="10">
        <f>IF(OR(B382="",C382=""),"",IF(MOD(C382-B382,1)=0,24,MOD(C382-B382,1)*24))</f>
        <v/>
      </c>
      <c r="E382" s="16" t="n"/>
      <c r="F382" s="9">
        <f>IF(E382="","",IFERROR(INDEX(Fontes!$B$5:$B$54,MATCH(E382,Fontes!$A$5:$A$54,0)),"fonte não cadastrada"))</f>
        <v/>
      </c>
      <c r="G382" s="17" t="n"/>
      <c r="H382" s="20">
        <f>IF(OR(A382="",E382=""),"",IFERROR(IF(INDEX(Fontes!$C$5:$C$54,MATCH(E382,Fontes!$A$5:$A$54,0))="Dias corridos",A382+INDEX(Fontes!$D$5:$D$54,MATCH(E382,Fontes!$A$5:$A$54,0)),DATE(YEAR(A382),MONTH(A382)+INDEX(Fontes!$F$5:$F$54,MATCH(E382,Fontes!$A$5:$A$54,0)),MIN(INDEX(Fontes!$E$5:$E$54,MATCH(E382,Fontes!$A$5:$A$54,0)),DAY(EOMONTH(DATE(YEAR(A382),MONTH(A382)+INDEX(Fontes!$F$5:$F$54,MATCH(E382,Fontes!$A$5:$A$54,0)),1),0))))),""))</f>
        <v/>
      </c>
      <c r="I382" s="18" t="n"/>
      <c r="J382" s="17" t="n"/>
      <c r="K382" s="9">
        <f>IF(A382="","",IF(I382&lt;&gt;"",IF(AND(J382&lt;&gt;"",J382&lt;G382),"Pago parcial","Pago"),IF(H382="","Sem previsão",IF(TODAY()&gt;H382,"Atrasado","A receber"))))</f>
        <v/>
      </c>
      <c r="L382" s="10">
        <f>IF(K382="Atrasado",TODAY()-H382,"")</f>
        <v/>
      </c>
      <c r="M382" s="16" t="n"/>
      <c r="N382" s="21">
        <f>IF(A382="",0,IF(K382="Pago",IF(J382="",G382,J382),IF(K382="Pago parcial",J382,0)))</f>
        <v/>
      </c>
      <c r="O382" s="21">
        <f>IF(A382="",0,IF(K382="Pago",0,G382-N382))</f>
        <v/>
      </c>
      <c r="P382" s="22">
        <f>IF(AND(I382&lt;&gt;"",H382&lt;&gt;""),I382-H382,"")</f>
        <v/>
      </c>
    </row>
    <row r="383">
      <c r="A383" s="18" t="n"/>
      <c r="B383" s="19" t="n"/>
      <c r="C383" s="19" t="n"/>
      <c r="D383" s="10">
        <f>IF(OR(B383="",C383=""),"",IF(MOD(C383-B383,1)=0,24,MOD(C383-B383,1)*24))</f>
        <v/>
      </c>
      <c r="E383" s="16" t="n"/>
      <c r="F383" s="9">
        <f>IF(E383="","",IFERROR(INDEX(Fontes!$B$5:$B$54,MATCH(E383,Fontes!$A$5:$A$54,0)),"fonte não cadastrada"))</f>
        <v/>
      </c>
      <c r="G383" s="17" t="n"/>
      <c r="H383" s="20">
        <f>IF(OR(A383="",E383=""),"",IFERROR(IF(INDEX(Fontes!$C$5:$C$54,MATCH(E383,Fontes!$A$5:$A$54,0))="Dias corridos",A383+INDEX(Fontes!$D$5:$D$54,MATCH(E383,Fontes!$A$5:$A$54,0)),DATE(YEAR(A383),MONTH(A383)+INDEX(Fontes!$F$5:$F$54,MATCH(E383,Fontes!$A$5:$A$54,0)),MIN(INDEX(Fontes!$E$5:$E$54,MATCH(E383,Fontes!$A$5:$A$54,0)),DAY(EOMONTH(DATE(YEAR(A383),MONTH(A383)+INDEX(Fontes!$F$5:$F$54,MATCH(E383,Fontes!$A$5:$A$54,0)),1),0))))),""))</f>
        <v/>
      </c>
      <c r="I383" s="18" t="n"/>
      <c r="J383" s="17" t="n"/>
      <c r="K383" s="9">
        <f>IF(A383="","",IF(I383&lt;&gt;"",IF(AND(J383&lt;&gt;"",J383&lt;G383),"Pago parcial","Pago"),IF(H383="","Sem previsão",IF(TODAY()&gt;H383,"Atrasado","A receber"))))</f>
        <v/>
      </c>
      <c r="L383" s="10">
        <f>IF(K383="Atrasado",TODAY()-H383,"")</f>
        <v/>
      </c>
      <c r="M383" s="16" t="n"/>
      <c r="N383" s="21">
        <f>IF(A383="",0,IF(K383="Pago",IF(J383="",G383,J383),IF(K383="Pago parcial",J383,0)))</f>
        <v/>
      </c>
      <c r="O383" s="21">
        <f>IF(A383="",0,IF(K383="Pago",0,G383-N383))</f>
        <v/>
      </c>
      <c r="P383" s="22">
        <f>IF(AND(I383&lt;&gt;"",H383&lt;&gt;""),I383-H383,"")</f>
        <v/>
      </c>
    </row>
    <row r="384">
      <c r="A384" s="18" t="n"/>
      <c r="B384" s="19" t="n"/>
      <c r="C384" s="19" t="n"/>
      <c r="D384" s="10">
        <f>IF(OR(B384="",C384=""),"",IF(MOD(C384-B384,1)=0,24,MOD(C384-B384,1)*24))</f>
        <v/>
      </c>
      <c r="E384" s="16" t="n"/>
      <c r="F384" s="9">
        <f>IF(E384="","",IFERROR(INDEX(Fontes!$B$5:$B$54,MATCH(E384,Fontes!$A$5:$A$54,0)),"fonte não cadastrada"))</f>
        <v/>
      </c>
      <c r="G384" s="17" t="n"/>
      <c r="H384" s="20">
        <f>IF(OR(A384="",E384=""),"",IFERROR(IF(INDEX(Fontes!$C$5:$C$54,MATCH(E384,Fontes!$A$5:$A$54,0))="Dias corridos",A384+INDEX(Fontes!$D$5:$D$54,MATCH(E384,Fontes!$A$5:$A$54,0)),DATE(YEAR(A384),MONTH(A384)+INDEX(Fontes!$F$5:$F$54,MATCH(E384,Fontes!$A$5:$A$54,0)),MIN(INDEX(Fontes!$E$5:$E$54,MATCH(E384,Fontes!$A$5:$A$54,0)),DAY(EOMONTH(DATE(YEAR(A384),MONTH(A384)+INDEX(Fontes!$F$5:$F$54,MATCH(E384,Fontes!$A$5:$A$54,0)),1),0))))),""))</f>
        <v/>
      </c>
      <c r="I384" s="18" t="n"/>
      <c r="J384" s="17" t="n"/>
      <c r="K384" s="9">
        <f>IF(A384="","",IF(I384&lt;&gt;"",IF(AND(J384&lt;&gt;"",J384&lt;G384),"Pago parcial","Pago"),IF(H384="","Sem previsão",IF(TODAY()&gt;H384,"Atrasado","A receber"))))</f>
        <v/>
      </c>
      <c r="L384" s="10">
        <f>IF(K384="Atrasado",TODAY()-H384,"")</f>
        <v/>
      </c>
      <c r="M384" s="16" t="n"/>
      <c r="N384" s="21">
        <f>IF(A384="",0,IF(K384="Pago",IF(J384="",G384,J384),IF(K384="Pago parcial",J384,0)))</f>
        <v/>
      </c>
      <c r="O384" s="21">
        <f>IF(A384="",0,IF(K384="Pago",0,G384-N384))</f>
        <v/>
      </c>
      <c r="P384" s="22">
        <f>IF(AND(I384&lt;&gt;"",H384&lt;&gt;""),I384-H384,"")</f>
        <v/>
      </c>
    </row>
    <row r="385">
      <c r="A385" s="18" t="n"/>
      <c r="B385" s="19" t="n"/>
      <c r="C385" s="19" t="n"/>
      <c r="D385" s="10">
        <f>IF(OR(B385="",C385=""),"",IF(MOD(C385-B385,1)=0,24,MOD(C385-B385,1)*24))</f>
        <v/>
      </c>
      <c r="E385" s="16" t="n"/>
      <c r="F385" s="9">
        <f>IF(E385="","",IFERROR(INDEX(Fontes!$B$5:$B$54,MATCH(E385,Fontes!$A$5:$A$54,0)),"fonte não cadastrada"))</f>
        <v/>
      </c>
      <c r="G385" s="17" t="n"/>
      <c r="H385" s="20">
        <f>IF(OR(A385="",E385=""),"",IFERROR(IF(INDEX(Fontes!$C$5:$C$54,MATCH(E385,Fontes!$A$5:$A$54,0))="Dias corridos",A385+INDEX(Fontes!$D$5:$D$54,MATCH(E385,Fontes!$A$5:$A$54,0)),DATE(YEAR(A385),MONTH(A385)+INDEX(Fontes!$F$5:$F$54,MATCH(E385,Fontes!$A$5:$A$54,0)),MIN(INDEX(Fontes!$E$5:$E$54,MATCH(E385,Fontes!$A$5:$A$54,0)),DAY(EOMONTH(DATE(YEAR(A385),MONTH(A385)+INDEX(Fontes!$F$5:$F$54,MATCH(E385,Fontes!$A$5:$A$54,0)),1),0))))),""))</f>
        <v/>
      </c>
      <c r="I385" s="18" t="n"/>
      <c r="J385" s="17" t="n"/>
      <c r="K385" s="9">
        <f>IF(A385="","",IF(I385&lt;&gt;"",IF(AND(J385&lt;&gt;"",J385&lt;G385),"Pago parcial","Pago"),IF(H385="","Sem previsão",IF(TODAY()&gt;H385,"Atrasado","A receber"))))</f>
        <v/>
      </c>
      <c r="L385" s="10">
        <f>IF(K385="Atrasado",TODAY()-H385,"")</f>
        <v/>
      </c>
      <c r="M385" s="16" t="n"/>
      <c r="N385" s="21">
        <f>IF(A385="",0,IF(K385="Pago",IF(J385="",G385,J385),IF(K385="Pago parcial",J385,0)))</f>
        <v/>
      </c>
      <c r="O385" s="21">
        <f>IF(A385="",0,IF(K385="Pago",0,G385-N385))</f>
        <v/>
      </c>
      <c r="P385" s="22">
        <f>IF(AND(I385&lt;&gt;"",H385&lt;&gt;""),I385-H385,"")</f>
        <v/>
      </c>
    </row>
    <row r="386">
      <c r="A386" s="18" t="n"/>
      <c r="B386" s="19" t="n"/>
      <c r="C386" s="19" t="n"/>
      <c r="D386" s="10">
        <f>IF(OR(B386="",C386=""),"",IF(MOD(C386-B386,1)=0,24,MOD(C386-B386,1)*24))</f>
        <v/>
      </c>
      <c r="E386" s="16" t="n"/>
      <c r="F386" s="9">
        <f>IF(E386="","",IFERROR(INDEX(Fontes!$B$5:$B$54,MATCH(E386,Fontes!$A$5:$A$54,0)),"fonte não cadastrada"))</f>
        <v/>
      </c>
      <c r="G386" s="17" t="n"/>
      <c r="H386" s="20">
        <f>IF(OR(A386="",E386=""),"",IFERROR(IF(INDEX(Fontes!$C$5:$C$54,MATCH(E386,Fontes!$A$5:$A$54,0))="Dias corridos",A386+INDEX(Fontes!$D$5:$D$54,MATCH(E386,Fontes!$A$5:$A$54,0)),DATE(YEAR(A386),MONTH(A386)+INDEX(Fontes!$F$5:$F$54,MATCH(E386,Fontes!$A$5:$A$54,0)),MIN(INDEX(Fontes!$E$5:$E$54,MATCH(E386,Fontes!$A$5:$A$54,0)),DAY(EOMONTH(DATE(YEAR(A386),MONTH(A386)+INDEX(Fontes!$F$5:$F$54,MATCH(E386,Fontes!$A$5:$A$54,0)),1),0))))),""))</f>
        <v/>
      </c>
      <c r="I386" s="18" t="n"/>
      <c r="J386" s="17" t="n"/>
      <c r="K386" s="9">
        <f>IF(A386="","",IF(I386&lt;&gt;"",IF(AND(J386&lt;&gt;"",J386&lt;G386),"Pago parcial","Pago"),IF(H386="","Sem previsão",IF(TODAY()&gt;H386,"Atrasado","A receber"))))</f>
        <v/>
      </c>
      <c r="L386" s="10">
        <f>IF(K386="Atrasado",TODAY()-H386,"")</f>
        <v/>
      </c>
      <c r="M386" s="16" t="n"/>
      <c r="N386" s="21">
        <f>IF(A386="",0,IF(K386="Pago",IF(J386="",G386,J386),IF(K386="Pago parcial",J386,0)))</f>
        <v/>
      </c>
      <c r="O386" s="21">
        <f>IF(A386="",0,IF(K386="Pago",0,G386-N386))</f>
        <v/>
      </c>
      <c r="P386" s="22">
        <f>IF(AND(I386&lt;&gt;"",H386&lt;&gt;""),I386-H386,"")</f>
        <v/>
      </c>
    </row>
    <row r="387">
      <c r="A387" s="18" t="n"/>
      <c r="B387" s="19" t="n"/>
      <c r="C387" s="19" t="n"/>
      <c r="D387" s="10">
        <f>IF(OR(B387="",C387=""),"",IF(MOD(C387-B387,1)=0,24,MOD(C387-B387,1)*24))</f>
        <v/>
      </c>
      <c r="E387" s="16" t="n"/>
      <c r="F387" s="9">
        <f>IF(E387="","",IFERROR(INDEX(Fontes!$B$5:$B$54,MATCH(E387,Fontes!$A$5:$A$54,0)),"fonte não cadastrada"))</f>
        <v/>
      </c>
      <c r="G387" s="17" t="n"/>
      <c r="H387" s="20">
        <f>IF(OR(A387="",E387=""),"",IFERROR(IF(INDEX(Fontes!$C$5:$C$54,MATCH(E387,Fontes!$A$5:$A$54,0))="Dias corridos",A387+INDEX(Fontes!$D$5:$D$54,MATCH(E387,Fontes!$A$5:$A$54,0)),DATE(YEAR(A387),MONTH(A387)+INDEX(Fontes!$F$5:$F$54,MATCH(E387,Fontes!$A$5:$A$54,0)),MIN(INDEX(Fontes!$E$5:$E$54,MATCH(E387,Fontes!$A$5:$A$54,0)),DAY(EOMONTH(DATE(YEAR(A387),MONTH(A387)+INDEX(Fontes!$F$5:$F$54,MATCH(E387,Fontes!$A$5:$A$54,0)),1),0))))),""))</f>
        <v/>
      </c>
      <c r="I387" s="18" t="n"/>
      <c r="J387" s="17" t="n"/>
      <c r="K387" s="9">
        <f>IF(A387="","",IF(I387&lt;&gt;"",IF(AND(J387&lt;&gt;"",J387&lt;G387),"Pago parcial","Pago"),IF(H387="","Sem previsão",IF(TODAY()&gt;H387,"Atrasado","A receber"))))</f>
        <v/>
      </c>
      <c r="L387" s="10">
        <f>IF(K387="Atrasado",TODAY()-H387,"")</f>
        <v/>
      </c>
      <c r="M387" s="16" t="n"/>
      <c r="N387" s="21">
        <f>IF(A387="",0,IF(K387="Pago",IF(J387="",G387,J387),IF(K387="Pago parcial",J387,0)))</f>
        <v/>
      </c>
      <c r="O387" s="21">
        <f>IF(A387="",0,IF(K387="Pago",0,G387-N387))</f>
        <v/>
      </c>
      <c r="P387" s="22">
        <f>IF(AND(I387&lt;&gt;"",H387&lt;&gt;""),I387-H387,"")</f>
        <v/>
      </c>
    </row>
    <row r="388">
      <c r="A388" s="18" t="n"/>
      <c r="B388" s="19" t="n"/>
      <c r="C388" s="19" t="n"/>
      <c r="D388" s="10">
        <f>IF(OR(B388="",C388=""),"",IF(MOD(C388-B388,1)=0,24,MOD(C388-B388,1)*24))</f>
        <v/>
      </c>
      <c r="E388" s="16" t="n"/>
      <c r="F388" s="9">
        <f>IF(E388="","",IFERROR(INDEX(Fontes!$B$5:$B$54,MATCH(E388,Fontes!$A$5:$A$54,0)),"fonte não cadastrada"))</f>
        <v/>
      </c>
      <c r="G388" s="17" t="n"/>
      <c r="H388" s="20">
        <f>IF(OR(A388="",E388=""),"",IFERROR(IF(INDEX(Fontes!$C$5:$C$54,MATCH(E388,Fontes!$A$5:$A$54,0))="Dias corridos",A388+INDEX(Fontes!$D$5:$D$54,MATCH(E388,Fontes!$A$5:$A$54,0)),DATE(YEAR(A388),MONTH(A388)+INDEX(Fontes!$F$5:$F$54,MATCH(E388,Fontes!$A$5:$A$54,0)),MIN(INDEX(Fontes!$E$5:$E$54,MATCH(E388,Fontes!$A$5:$A$54,0)),DAY(EOMONTH(DATE(YEAR(A388),MONTH(A388)+INDEX(Fontes!$F$5:$F$54,MATCH(E388,Fontes!$A$5:$A$54,0)),1),0))))),""))</f>
        <v/>
      </c>
      <c r="I388" s="18" t="n"/>
      <c r="J388" s="17" t="n"/>
      <c r="K388" s="9">
        <f>IF(A388="","",IF(I388&lt;&gt;"",IF(AND(J388&lt;&gt;"",J388&lt;G388),"Pago parcial","Pago"),IF(H388="","Sem previsão",IF(TODAY()&gt;H388,"Atrasado","A receber"))))</f>
        <v/>
      </c>
      <c r="L388" s="10">
        <f>IF(K388="Atrasado",TODAY()-H388,"")</f>
        <v/>
      </c>
      <c r="M388" s="16" t="n"/>
      <c r="N388" s="21">
        <f>IF(A388="",0,IF(K388="Pago",IF(J388="",G388,J388),IF(K388="Pago parcial",J388,0)))</f>
        <v/>
      </c>
      <c r="O388" s="21">
        <f>IF(A388="",0,IF(K388="Pago",0,G388-N388))</f>
        <v/>
      </c>
      <c r="P388" s="22">
        <f>IF(AND(I388&lt;&gt;"",H388&lt;&gt;""),I388-H388,"")</f>
        <v/>
      </c>
    </row>
    <row r="389">
      <c r="A389" s="18" t="n"/>
      <c r="B389" s="19" t="n"/>
      <c r="C389" s="19" t="n"/>
      <c r="D389" s="10">
        <f>IF(OR(B389="",C389=""),"",IF(MOD(C389-B389,1)=0,24,MOD(C389-B389,1)*24))</f>
        <v/>
      </c>
      <c r="E389" s="16" t="n"/>
      <c r="F389" s="9">
        <f>IF(E389="","",IFERROR(INDEX(Fontes!$B$5:$B$54,MATCH(E389,Fontes!$A$5:$A$54,0)),"fonte não cadastrada"))</f>
        <v/>
      </c>
      <c r="G389" s="17" t="n"/>
      <c r="H389" s="20">
        <f>IF(OR(A389="",E389=""),"",IFERROR(IF(INDEX(Fontes!$C$5:$C$54,MATCH(E389,Fontes!$A$5:$A$54,0))="Dias corridos",A389+INDEX(Fontes!$D$5:$D$54,MATCH(E389,Fontes!$A$5:$A$54,0)),DATE(YEAR(A389),MONTH(A389)+INDEX(Fontes!$F$5:$F$54,MATCH(E389,Fontes!$A$5:$A$54,0)),MIN(INDEX(Fontes!$E$5:$E$54,MATCH(E389,Fontes!$A$5:$A$54,0)),DAY(EOMONTH(DATE(YEAR(A389),MONTH(A389)+INDEX(Fontes!$F$5:$F$54,MATCH(E389,Fontes!$A$5:$A$54,0)),1),0))))),""))</f>
        <v/>
      </c>
      <c r="I389" s="18" t="n"/>
      <c r="J389" s="17" t="n"/>
      <c r="K389" s="9">
        <f>IF(A389="","",IF(I389&lt;&gt;"",IF(AND(J389&lt;&gt;"",J389&lt;G389),"Pago parcial","Pago"),IF(H389="","Sem previsão",IF(TODAY()&gt;H389,"Atrasado","A receber"))))</f>
        <v/>
      </c>
      <c r="L389" s="10">
        <f>IF(K389="Atrasado",TODAY()-H389,"")</f>
        <v/>
      </c>
      <c r="M389" s="16" t="n"/>
      <c r="N389" s="21">
        <f>IF(A389="",0,IF(K389="Pago",IF(J389="",G389,J389),IF(K389="Pago parcial",J389,0)))</f>
        <v/>
      </c>
      <c r="O389" s="21">
        <f>IF(A389="",0,IF(K389="Pago",0,G389-N389))</f>
        <v/>
      </c>
      <c r="P389" s="22">
        <f>IF(AND(I389&lt;&gt;"",H389&lt;&gt;""),I389-H389,"")</f>
        <v/>
      </c>
    </row>
    <row r="390">
      <c r="A390" s="18" t="n"/>
      <c r="B390" s="19" t="n"/>
      <c r="C390" s="19" t="n"/>
      <c r="D390" s="10">
        <f>IF(OR(B390="",C390=""),"",IF(MOD(C390-B390,1)=0,24,MOD(C390-B390,1)*24))</f>
        <v/>
      </c>
      <c r="E390" s="16" t="n"/>
      <c r="F390" s="9">
        <f>IF(E390="","",IFERROR(INDEX(Fontes!$B$5:$B$54,MATCH(E390,Fontes!$A$5:$A$54,0)),"fonte não cadastrada"))</f>
        <v/>
      </c>
      <c r="G390" s="17" t="n"/>
      <c r="H390" s="20">
        <f>IF(OR(A390="",E390=""),"",IFERROR(IF(INDEX(Fontes!$C$5:$C$54,MATCH(E390,Fontes!$A$5:$A$54,0))="Dias corridos",A390+INDEX(Fontes!$D$5:$D$54,MATCH(E390,Fontes!$A$5:$A$54,0)),DATE(YEAR(A390),MONTH(A390)+INDEX(Fontes!$F$5:$F$54,MATCH(E390,Fontes!$A$5:$A$54,0)),MIN(INDEX(Fontes!$E$5:$E$54,MATCH(E390,Fontes!$A$5:$A$54,0)),DAY(EOMONTH(DATE(YEAR(A390),MONTH(A390)+INDEX(Fontes!$F$5:$F$54,MATCH(E390,Fontes!$A$5:$A$54,0)),1),0))))),""))</f>
        <v/>
      </c>
      <c r="I390" s="18" t="n"/>
      <c r="J390" s="17" t="n"/>
      <c r="K390" s="9">
        <f>IF(A390="","",IF(I390&lt;&gt;"",IF(AND(J390&lt;&gt;"",J390&lt;G390),"Pago parcial","Pago"),IF(H390="","Sem previsão",IF(TODAY()&gt;H390,"Atrasado","A receber"))))</f>
        <v/>
      </c>
      <c r="L390" s="10">
        <f>IF(K390="Atrasado",TODAY()-H390,"")</f>
        <v/>
      </c>
      <c r="M390" s="16" t="n"/>
      <c r="N390" s="21">
        <f>IF(A390="",0,IF(K390="Pago",IF(J390="",G390,J390),IF(K390="Pago parcial",J390,0)))</f>
        <v/>
      </c>
      <c r="O390" s="21">
        <f>IF(A390="",0,IF(K390="Pago",0,G390-N390))</f>
        <v/>
      </c>
      <c r="P390" s="22">
        <f>IF(AND(I390&lt;&gt;"",H390&lt;&gt;""),I390-H390,"")</f>
        <v/>
      </c>
    </row>
    <row r="391">
      <c r="A391" s="18" t="n"/>
      <c r="B391" s="19" t="n"/>
      <c r="C391" s="19" t="n"/>
      <c r="D391" s="10">
        <f>IF(OR(B391="",C391=""),"",IF(MOD(C391-B391,1)=0,24,MOD(C391-B391,1)*24))</f>
        <v/>
      </c>
      <c r="E391" s="16" t="n"/>
      <c r="F391" s="9">
        <f>IF(E391="","",IFERROR(INDEX(Fontes!$B$5:$B$54,MATCH(E391,Fontes!$A$5:$A$54,0)),"fonte não cadastrada"))</f>
        <v/>
      </c>
      <c r="G391" s="17" t="n"/>
      <c r="H391" s="20">
        <f>IF(OR(A391="",E391=""),"",IFERROR(IF(INDEX(Fontes!$C$5:$C$54,MATCH(E391,Fontes!$A$5:$A$54,0))="Dias corridos",A391+INDEX(Fontes!$D$5:$D$54,MATCH(E391,Fontes!$A$5:$A$54,0)),DATE(YEAR(A391),MONTH(A391)+INDEX(Fontes!$F$5:$F$54,MATCH(E391,Fontes!$A$5:$A$54,0)),MIN(INDEX(Fontes!$E$5:$E$54,MATCH(E391,Fontes!$A$5:$A$54,0)),DAY(EOMONTH(DATE(YEAR(A391),MONTH(A391)+INDEX(Fontes!$F$5:$F$54,MATCH(E391,Fontes!$A$5:$A$54,0)),1),0))))),""))</f>
        <v/>
      </c>
      <c r="I391" s="18" t="n"/>
      <c r="J391" s="17" t="n"/>
      <c r="K391" s="9">
        <f>IF(A391="","",IF(I391&lt;&gt;"",IF(AND(J391&lt;&gt;"",J391&lt;G391),"Pago parcial","Pago"),IF(H391="","Sem previsão",IF(TODAY()&gt;H391,"Atrasado","A receber"))))</f>
        <v/>
      </c>
      <c r="L391" s="10">
        <f>IF(K391="Atrasado",TODAY()-H391,"")</f>
        <v/>
      </c>
      <c r="M391" s="16" t="n"/>
      <c r="N391" s="21">
        <f>IF(A391="",0,IF(K391="Pago",IF(J391="",G391,J391),IF(K391="Pago parcial",J391,0)))</f>
        <v/>
      </c>
      <c r="O391" s="21">
        <f>IF(A391="",0,IF(K391="Pago",0,G391-N391))</f>
        <v/>
      </c>
      <c r="P391" s="22">
        <f>IF(AND(I391&lt;&gt;"",H391&lt;&gt;""),I391-H391,"")</f>
        <v/>
      </c>
    </row>
    <row r="392">
      <c r="A392" s="18" t="n"/>
      <c r="B392" s="19" t="n"/>
      <c r="C392" s="19" t="n"/>
      <c r="D392" s="10">
        <f>IF(OR(B392="",C392=""),"",IF(MOD(C392-B392,1)=0,24,MOD(C392-B392,1)*24))</f>
        <v/>
      </c>
      <c r="E392" s="16" t="n"/>
      <c r="F392" s="9">
        <f>IF(E392="","",IFERROR(INDEX(Fontes!$B$5:$B$54,MATCH(E392,Fontes!$A$5:$A$54,0)),"fonte não cadastrada"))</f>
        <v/>
      </c>
      <c r="G392" s="17" t="n"/>
      <c r="H392" s="20">
        <f>IF(OR(A392="",E392=""),"",IFERROR(IF(INDEX(Fontes!$C$5:$C$54,MATCH(E392,Fontes!$A$5:$A$54,0))="Dias corridos",A392+INDEX(Fontes!$D$5:$D$54,MATCH(E392,Fontes!$A$5:$A$54,0)),DATE(YEAR(A392),MONTH(A392)+INDEX(Fontes!$F$5:$F$54,MATCH(E392,Fontes!$A$5:$A$54,0)),MIN(INDEX(Fontes!$E$5:$E$54,MATCH(E392,Fontes!$A$5:$A$54,0)),DAY(EOMONTH(DATE(YEAR(A392),MONTH(A392)+INDEX(Fontes!$F$5:$F$54,MATCH(E392,Fontes!$A$5:$A$54,0)),1),0))))),""))</f>
        <v/>
      </c>
      <c r="I392" s="18" t="n"/>
      <c r="J392" s="17" t="n"/>
      <c r="K392" s="9">
        <f>IF(A392="","",IF(I392&lt;&gt;"",IF(AND(J392&lt;&gt;"",J392&lt;G392),"Pago parcial","Pago"),IF(H392="","Sem previsão",IF(TODAY()&gt;H392,"Atrasado","A receber"))))</f>
        <v/>
      </c>
      <c r="L392" s="10">
        <f>IF(K392="Atrasado",TODAY()-H392,"")</f>
        <v/>
      </c>
      <c r="M392" s="16" t="n"/>
      <c r="N392" s="21">
        <f>IF(A392="",0,IF(K392="Pago",IF(J392="",G392,J392),IF(K392="Pago parcial",J392,0)))</f>
        <v/>
      </c>
      <c r="O392" s="21">
        <f>IF(A392="",0,IF(K392="Pago",0,G392-N392))</f>
        <v/>
      </c>
      <c r="P392" s="22">
        <f>IF(AND(I392&lt;&gt;"",H392&lt;&gt;""),I392-H392,"")</f>
        <v/>
      </c>
    </row>
    <row r="393">
      <c r="A393" s="18" t="n"/>
      <c r="B393" s="19" t="n"/>
      <c r="C393" s="19" t="n"/>
      <c r="D393" s="10">
        <f>IF(OR(B393="",C393=""),"",IF(MOD(C393-B393,1)=0,24,MOD(C393-B393,1)*24))</f>
        <v/>
      </c>
      <c r="E393" s="16" t="n"/>
      <c r="F393" s="9">
        <f>IF(E393="","",IFERROR(INDEX(Fontes!$B$5:$B$54,MATCH(E393,Fontes!$A$5:$A$54,0)),"fonte não cadastrada"))</f>
        <v/>
      </c>
      <c r="G393" s="17" t="n"/>
      <c r="H393" s="20">
        <f>IF(OR(A393="",E393=""),"",IFERROR(IF(INDEX(Fontes!$C$5:$C$54,MATCH(E393,Fontes!$A$5:$A$54,0))="Dias corridos",A393+INDEX(Fontes!$D$5:$D$54,MATCH(E393,Fontes!$A$5:$A$54,0)),DATE(YEAR(A393),MONTH(A393)+INDEX(Fontes!$F$5:$F$54,MATCH(E393,Fontes!$A$5:$A$54,0)),MIN(INDEX(Fontes!$E$5:$E$54,MATCH(E393,Fontes!$A$5:$A$54,0)),DAY(EOMONTH(DATE(YEAR(A393),MONTH(A393)+INDEX(Fontes!$F$5:$F$54,MATCH(E393,Fontes!$A$5:$A$54,0)),1),0))))),""))</f>
        <v/>
      </c>
      <c r="I393" s="18" t="n"/>
      <c r="J393" s="17" t="n"/>
      <c r="K393" s="9">
        <f>IF(A393="","",IF(I393&lt;&gt;"",IF(AND(J393&lt;&gt;"",J393&lt;G393),"Pago parcial","Pago"),IF(H393="","Sem previsão",IF(TODAY()&gt;H393,"Atrasado","A receber"))))</f>
        <v/>
      </c>
      <c r="L393" s="10">
        <f>IF(K393="Atrasado",TODAY()-H393,"")</f>
        <v/>
      </c>
      <c r="M393" s="16" t="n"/>
      <c r="N393" s="21">
        <f>IF(A393="",0,IF(K393="Pago",IF(J393="",G393,J393),IF(K393="Pago parcial",J393,0)))</f>
        <v/>
      </c>
      <c r="O393" s="21">
        <f>IF(A393="",0,IF(K393="Pago",0,G393-N393))</f>
        <v/>
      </c>
      <c r="P393" s="22">
        <f>IF(AND(I393&lt;&gt;"",H393&lt;&gt;""),I393-H393,"")</f>
        <v/>
      </c>
    </row>
    <row r="394">
      <c r="A394" s="18" t="n"/>
      <c r="B394" s="19" t="n"/>
      <c r="C394" s="19" t="n"/>
      <c r="D394" s="10">
        <f>IF(OR(B394="",C394=""),"",IF(MOD(C394-B394,1)=0,24,MOD(C394-B394,1)*24))</f>
        <v/>
      </c>
      <c r="E394" s="16" t="n"/>
      <c r="F394" s="9">
        <f>IF(E394="","",IFERROR(INDEX(Fontes!$B$5:$B$54,MATCH(E394,Fontes!$A$5:$A$54,0)),"fonte não cadastrada"))</f>
        <v/>
      </c>
      <c r="G394" s="17" t="n"/>
      <c r="H394" s="20">
        <f>IF(OR(A394="",E394=""),"",IFERROR(IF(INDEX(Fontes!$C$5:$C$54,MATCH(E394,Fontes!$A$5:$A$54,0))="Dias corridos",A394+INDEX(Fontes!$D$5:$D$54,MATCH(E394,Fontes!$A$5:$A$54,0)),DATE(YEAR(A394),MONTH(A394)+INDEX(Fontes!$F$5:$F$54,MATCH(E394,Fontes!$A$5:$A$54,0)),MIN(INDEX(Fontes!$E$5:$E$54,MATCH(E394,Fontes!$A$5:$A$54,0)),DAY(EOMONTH(DATE(YEAR(A394),MONTH(A394)+INDEX(Fontes!$F$5:$F$54,MATCH(E394,Fontes!$A$5:$A$54,0)),1),0))))),""))</f>
        <v/>
      </c>
      <c r="I394" s="18" t="n"/>
      <c r="J394" s="17" t="n"/>
      <c r="K394" s="9">
        <f>IF(A394="","",IF(I394&lt;&gt;"",IF(AND(J394&lt;&gt;"",J394&lt;G394),"Pago parcial","Pago"),IF(H394="","Sem previsão",IF(TODAY()&gt;H394,"Atrasado","A receber"))))</f>
        <v/>
      </c>
      <c r="L394" s="10">
        <f>IF(K394="Atrasado",TODAY()-H394,"")</f>
        <v/>
      </c>
      <c r="M394" s="16" t="n"/>
      <c r="N394" s="21">
        <f>IF(A394="",0,IF(K394="Pago",IF(J394="",G394,J394),IF(K394="Pago parcial",J394,0)))</f>
        <v/>
      </c>
      <c r="O394" s="21">
        <f>IF(A394="",0,IF(K394="Pago",0,G394-N394))</f>
        <v/>
      </c>
      <c r="P394" s="22">
        <f>IF(AND(I394&lt;&gt;"",H394&lt;&gt;""),I394-H394,"")</f>
        <v/>
      </c>
    </row>
    <row r="395">
      <c r="A395" s="18" t="n"/>
      <c r="B395" s="19" t="n"/>
      <c r="C395" s="19" t="n"/>
      <c r="D395" s="10">
        <f>IF(OR(B395="",C395=""),"",IF(MOD(C395-B395,1)=0,24,MOD(C395-B395,1)*24))</f>
        <v/>
      </c>
      <c r="E395" s="16" t="n"/>
      <c r="F395" s="9">
        <f>IF(E395="","",IFERROR(INDEX(Fontes!$B$5:$B$54,MATCH(E395,Fontes!$A$5:$A$54,0)),"fonte não cadastrada"))</f>
        <v/>
      </c>
      <c r="G395" s="17" t="n"/>
      <c r="H395" s="20">
        <f>IF(OR(A395="",E395=""),"",IFERROR(IF(INDEX(Fontes!$C$5:$C$54,MATCH(E395,Fontes!$A$5:$A$54,0))="Dias corridos",A395+INDEX(Fontes!$D$5:$D$54,MATCH(E395,Fontes!$A$5:$A$54,0)),DATE(YEAR(A395),MONTH(A395)+INDEX(Fontes!$F$5:$F$54,MATCH(E395,Fontes!$A$5:$A$54,0)),MIN(INDEX(Fontes!$E$5:$E$54,MATCH(E395,Fontes!$A$5:$A$54,0)),DAY(EOMONTH(DATE(YEAR(A395),MONTH(A395)+INDEX(Fontes!$F$5:$F$54,MATCH(E395,Fontes!$A$5:$A$54,0)),1),0))))),""))</f>
        <v/>
      </c>
      <c r="I395" s="18" t="n"/>
      <c r="J395" s="17" t="n"/>
      <c r="K395" s="9">
        <f>IF(A395="","",IF(I395&lt;&gt;"",IF(AND(J395&lt;&gt;"",J395&lt;G395),"Pago parcial","Pago"),IF(H395="","Sem previsão",IF(TODAY()&gt;H395,"Atrasado","A receber"))))</f>
        <v/>
      </c>
      <c r="L395" s="10">
        <f>IF(K395="Atrasado",TODAY()-H395,"")</f>
        <v/>
      </c>
      <c r="M395" s="16" t="n"/>
      <c r="N395" s="21">
        <f>IF(A395="",0,IF(K395="Pago",IF(J395="",G395,J395),IF(K395="Pago parcial",J395,0)))</f>
        <v/>
      </c>
      <c r="O395" s="21">
        <f>IF(A395="",0,IF(K395="Pago",0,G395-N395))</f>
        <v/>
      </c>
      <c r="P395" s="22">
        <f>IF(AND(I395&lt;&gt;"",H395&lt;&gt;""),I395-H395,"")</f>
        <v/>
      </c>
    </row>
    <row r="396">
      <c r="A396" s="18" t="n"/>
      <c r="B396" s="19" t="n"/>
      <c r="C396" s="19" t="n"/>
      <c r="D396" s="10">
        <f>IF(OR(B396="",C396=""),"",IF(MOD(C396-B396,1)=0,24,MOD(C396-B396,1)*24))</f>
        <v/>
      </c>
      <c r="E396" s="16" t="n"/>
      <c r="F396" s="9">
        <f>IF(E396="","",IFERROR(INDEX(Fontes!$B$5:$B$54,MATCH(E396,Fontes!$A$5:$A$54,0)),"fonte não cadastrada"))</f>
        <v/>
      </c>
      <c r="G396" s="17" t="n"/>
      <c r="H396" s="20">
        <f>IF(OR(A396="",E396=""),"",IFERROR(IF(INDEX(Fontes!$C$5:$C$54,MATCH(E396,Fontes!$A$5:$A$54,0))="Dias corridos",A396+INDEX(Fontes!$D$5:$D$54,MATCH(E396,Fontes!$A$5:$A$54,0)),DATE(YEAR(A396),MONTH(A396)+INDEX(Fontes!$F$5:$F$54,MATCH(E396,Fontes!$A$5:$A$54,0)),MIN(INDEX(Fontes!$E$5:$E$54,MATCH(E396,Fontes!$A$5:$A$54,0)),DAY(EOMONTH(DATE(YEAR(A396),MONTH(A396)+INDEX(Fontes!$F$5:$F$54,MATCH(E396,Fontes!$A$5:$A$54,0)),1),0))))),""))</f>
        <v/>
      </c>
      <c r="I396" s="18" t="n"/>
      <c r="J396" s="17" t="n"/>
      <c r="K396" s="9">
        <f>IF(A396="","",IF(I396&lt;&gt;"",IF(AND(J396&lt;&gt;"",J396&lt;G396),"Pago parcial","Pago"),IF(H396="","Sem previsão",IF(TODAY()&gt;H396,"Atrasado","A receber"))))</f>
        <v/>
      </c>
      <c r="L396" s="10">
        <f>IF(K396="Atrasado",TODAY()-H396,"")</f>
        <v/>
      </c>
      <c r="M396" s="16" t="n"/>
      <c r="N396" s="21">
        <f>IF(A396="",0,IF(K396="Pago",IF(J396="",G396,J396),IF(K396="Pago parcial",J396,0)))</f>
        <v/>
      </c>
      <c r="O396" s="21">
        <f>IF(A396="",0,IF(K396="Pago",0,G396-N396))</f>
        <v/>
      </c>
      <c r="P396" s="22">
        <f>IF(AND(I396&lt;&gt;"",H396&lt;&gt;""),I396-H396,"")</f>
        <v/>
      </c>
    </row>
    <row r="397">
      <c r="A397" s="18" t="n"/>
      <c r="B397" s="19" t="n"/>
      <c r="C397" s="19" t="n"/>
      <c r="D397" s="10">
        <f>IF(OR(B397="",C397=""),"",IF(MOD(C397-B397,1)=0,24,MOD(C397-B397,1)*24))</f>
        <v/>
      </c>
      <c r="E397" s="16" t="n"/>
      <c r="F397" s="9">
        <f>IF(E397="","",IFERROR(INDEX(Fontes!$B$5:$B$54,MATCH(E397,Fontes!$A$5:$A$54,0)),"fonte não cadastrada"))</f>
        <v/>
      </c>
      <c r="G397" s="17" t="n"/>
      <c r="H397" s="20">
        <f>IF(OR(A397="",E397=""),"",IFERROR(IF(INDEX(Fontes!$C$5:$C$54,MATCH(E397,Fontes!$A$5:$A$54,0))="Dias corridos",A397+INDEX(Fontes!$D$5:$D$54,MATCH(E397,Fontes!$A$5:$A$54,0)),DATE(YEAR(A397),MONTH(A397)+INDEX(Fontes!$F$5:$F$54,MATCH(E397,Fontes!$A$5:$A$54,0)),MIN(INDEX(Fontes!$E$5:$E$54,MATCH(E397,Fontes!$A$5:$A$54,0)),DAY(EOMONTH(DATE(YEAR(A397),MONTH(A397)+INDEX(Fontes!$F$5:$F$54,MATCH(E397,Fontes!$A$5:$A$54,0)),1),0))))),""))</f>
        <v/>
      </c>
      <c r="I397" s="18" t="n"/>
      <c r="J397" s="17" t="n"/>
      <c r="K397" s="9">
        <f>IF(A397="","",IF(I397&lt;&gt;"",IF(AND(J397&lt;&gt;"",J397&lt;G397),"Pago parcial","Pago"),IF(H397="","Sem previsão",IF(TODAY()&gt;H397,"Atrasado","A receber"))))</f>
        <v/>
      </c>
      <c r="L397" s="10">
        <f>IF(K397="Atrasado",TODAY()-H397,"")</f>
        <v/>
      </c>
      <c r="M397" s="16" t="n"/>
      <c r="N397" s="21">
        <f>IF(A397="",0,IF(K397="Pago",IF(J397="",G397,J397),IF(K397="Pago parcial",J397,0)))</f>
        <v/>
      </c>
      <c r="O397" s="21">
        <f>IF(A397="",0,IF(K397="Pago",0,G397-N397))</f>
        <v/>
      </c>
      <c r="P397" s="22">
        <f>IF(AND(I397&lt;&gt;"",H397&lt;&gt;""),I397-H397,"")</f>
        <v/>
      </c>
    </row>
    <row r="398">
      <c r="A398" s="18" t="n"/>
      <c r="B398" s="19" t="n"/>
      <c r="C398" s="19" t="n"/>
      <c r="D398" s="10">
        <f>IF(OR(B398="",C398=""),"",IF(MOD(C398-B398,1)=0,24,MOD(C398-B398,1)*24))</f>
        <v/>
      </c>
      <c r="E398" s="16" t="n"/>
      <c r="F398" s="9">
        <f>IF(E398="","",IFERROR(INDEX(Fontes!$B$5:$B$54,MATCH(E398,Fontes!$A$5:$A$54,0)),"fonte não cadastrada"))</f>
        <v/>
      </c>
      <c r="G398" s="17" t="n"/>
      <c r="H398" s="20">
        <f>IF(OR(A398="",E398=""),"",IFERROR(IF(INDEX(Fontes!$C$5:$C$54,MATCH(E398,Fontes!$A$5:$A$54,0))="Dias corridos",A398+INDEX(Fontes!$D$5:$D$54,MATCH(E398,Fontes!$A$5:$A$54,0)),DATE(YEAR(A398),MONTH(A398)+INDEX(Fontes!$F$5:$F$54,MATCH(E398,Fontes!$A$5:$A$54,0)),MIN(INDEX(Fontes!$E$5:$E$54,MATCH(E398,Fontes!$A$5:$A$54,0)),DAY(EOMONTH(DATE(YEAR(A398),MONTH(A398)+INDEX(Fontes!$F$5:$F$54,MATCH(E398,Fontes!$A$5:$A$54,0)),1),0))))),""))</f>
        <v/>
      </c>
      <c r="I398" s="18" t="n"/>
      <c r="J398" s="17" t="n"/>
      <c r="K398" s="9">
        <f>IF(A398="","",IF(I398&lt;&gt;"",IF(AND(J398&lt;&gt;"",J398&lt;G398),"Pago parcial","Pago"),IF(H398="","Sem previsão",IF(TODAY()&gt;H398,"Atrasado","A receber"))))</f>
        <v/>
      </c>
      <c r="L398" s="10">
        <f>IF(K398="Atrasado",TODAY()-H398,"")</f>
        <v/>
      </c>
      <c r="M398" s="16" t="n"/>
      <c r="N398" s="21">
        <f>IF(A398="",0,IF(K398="Pago",IF(J398="",G398,J398),IF(K398="Pago parcial",J398,0)))</f>
        <v/>
      </c>
      <c r="O398" s="21">
        <f>IF(A398="",0,IF(K398="Pago",0,G398-N398))</f>
        <v/>
      </c>
      <c r="P398" s="22">
        <f>IF(AND(I398&lt;&gt;"",H398&lt;&gt;""),I398-H398,"")</f>
        <v/>
      </c>
    </row>
    <row r="399">
      <c r="A399" s="18" t="n"/>
      <c r="B399" s="19" t="n"/>
      <c r="C399" s="19" t="n"/>
      <c r="D399" s="10">
        <f>IF(OR(B399="",C399=""),"",IF(MOD(C399-B399,1)=0,24,MOD(C399-B399,1)*24))</f>
        <v/>
      </c>
      <c r="E399" s="16" t="n"/>
      <c r="F399" s="9">
        <f>IF(E399="","",IFERROR(INDEX(Fontes!$B$5:$B$54,MATCH(E399,Fontes!$A$5:$A$54,0)),"fonte não cadastrada"))</f>
        <v/>
      </c>
      <c r="G399" s="17" t="n"/>
      <c r="H399" s="20">
        <f>IF(OR(A399="",E399=""),"",IFERROR(IF(INDEX(Fontes!$C$5:$C$54,MATCH(E399,Fontes!$A$5:$A$54,0))="Dias corridos",A399+INDEX(Fontes!$D$5:$D$54,MATCH(E399,Fontes!$A$5:$A$54,0)),DATE(YEAR(A399),MONTH(A399)+INDEX(Fontes!$F$5:$F$54,MATCH(E399,Fontes!$A$5:$A$54,0)),MIN(INDEX(Fontes!$E$5:$E$54,MATCH(E399,Fontes!$A$5:$A$54,0)),DAY(EOMONTH(DATE(YEAR(A399),MONTH(A399)+INDEX(Fontes!$F$5:$F$54,MATCH(E399,Fontes!$A$5:$A$54,0)),1),0))))),""))</f>
        <v/>
      </c>
      <c r="I399" s="18" t="n"/>
      <c r="J399" s="17" t="n"/>
      <c r="K399" s="9">
        <f>IF(A399="","",IF(I399&lt;&gt;"",IF(AND(J399&lt;&gt;"",J399&lt;G399),"Pago parcial","Pago"),IF(H399="","Sem previsão",IF(TODAY()&gt;H399,"Atrasado","A receber"))))</f>
        <v/>
      </c>
      <c r="L399" s="10">
        <f>IF(K399="Atrasado",TODAY()-H399,"")</f>
        <v/>
      </c>
      <c r="M399" s="16" t="n"/>
      <c r="N399" s="21">
        <f>IF(A399="",0,IF(K399="Pago",IF(J399="",G399,J399),IF(K399="Pago parcial",J399,0)))</f>
        <v/>
      </c>
      <c r="O399" s="21">
        <f>IF(A399="",0,IF(K399="Pago",0,G399-N399))</f>
        <v/>
      </c>
      <c r="P399" s="22">
        <f>IF(AND(I399&lt;&gt;"",H399&lt;&gt;""),I399-H399,"")</f>
        <v/>
      </c>
    </row>
    <row r="400">
      <c r="A400" s="18" t="n"/>
      <c r="B400" s="19" t="n"/>
      <c r="C400" s="19" t="n"/>
      <c r="D400" s="10">
        <f>IF(OR(B400="",C400=""),"",IF(MOD(C400-B400,1)=0,24,MOD(C400-B400,1)*24))</f>
        <v/>
      </c>
      <c r="E400" s="16" t="n"/>
      <c r="F400" s="9">
        <f>IF(E400="","",IFERROR(INDEX(Fontes!$B$5:$B$54,MATCH(E400,Fontes!$A$5:$A$54,0)),"fonte não cadastrada"))</f>
        <v/>
      </c>
      <c r="G400" s="17" t="n"/>
      <c r="H400" s="20">
        <f>IF(OR(A400="",E400=""),"",IFERROR(IF(INDEX(Fontes!$C$5:$C$54,MATCH(E400,Fontes!$A$5:$A$54,0))="Dias corridos",A400+INDEX(Fontes!$D$5:$D$54,MATCH(E400,Fontes!$A$5:$A$54,0)),DATE(YEAR(A400),MONTH(A400)+INDEX(Fontes!$F$5:$F$54,MATCH(E400,Fontes!$A$5:$A$54,0)),MIN(INDEX(Fontes!$E$5:$E$54,MATCH(E400,Fontes!$A$5:$A$54,0)),DAY(EOMONTH(DATE(YEAR(A400),MONTH(A400)+INDEX(Fontes!$F$5:$F$54,MATCH(E400,Fontes!$A$5:$A$54,0)),1),0))))),""))</f>
        <v/>
      </c>
      <c r="I400" s="18" t="n"/>
      <c r="J400" s="17" t="n"/>
      <c r="K400" s="9">
        <f>IF(A400="","",IF(I400&lt;&gt;"",IF(AND(J400&lt;&gt;"",J400&lt;G400),"Pago parcial","Pago"),IF(H400="","Sem previsão",IF(TODAY()&gt;H400,"Atrasado","A receber"))))</f>
        <v/>
      </c>
      <c r="L400" s="10">
        <f>IF(K400="Atrasado",TODAY()-H400,"")</f>
        <v/>
      </c>
      <c r="M400" s="16" t="n"/>
      <c r="N400" s="21">
        <f>IF(A400="",0,IF(K400="Pago",IF(J400="",G400,J400),IF(K400="Pago parcial",J400,0)))</f>
        <v/>
      </c>
      <c r="O400" s="21">
        <f>IF(A400="",0,IF(K400="Pago",0,G400-N400))</f>
        <v/>
      </c>
      <c r="P400" s="22">
        <f>IF(AND(I400&lt;&gt;"",H400&lt;&gt;""),I400-H400,"")</f>
        <v/>
      </c>
    </row>
    <row r="401">
      <c r="A401" s="18" t="n"/>
      <c r="B401" s="19" t="n"/>
      <c r="C401" s="19" t="n"/>
      <c r="D401" s="10">
        <f>IF(OR(B401="",C401=""),"",IF(MOD(C401-B401,1)=0,24,MOD(C401-B401,1)*24))</f>
        <v/>
      </c>
      <c r="E401" s="16" t="n"/>
      <c r="F401" s="9">
        <f>IF(E401="","",IFERROR(INDEX(Fontes!$B$5:$B$54,MATCH(E401,Fontes!$A$5:$A$54,0)),"fonte não cadastrada"))</f>
        <v/>
      </c>
      <c r="G401" s="17" t="n"/>
      <c r="H401" s="20">
        <f>IF(OR(A401="",E401=""),"",IFERROR(IF(INDEX(Fontes!$C$5:$C$54,MATCH(E401,Fontes!$A$5:$A$54,0))="Dias corridos",A401+INDEX(Fontes!$D$5:$D$54,MATCH(E401,Fontes!$A$5:$A$54,0)),DATE(YEAR(A401),MONTH(A401)+INDEX(Fontes!$F$5:$F$54,MATCH(E401,Fontes!$A$5:$A$54,0)),MIN(INDEX(Fontes!$E$5:$E$54,MATCH(E401,Fontes!$A$5:$A$54,0)),DAY(EOMONTH(DATE(YEAR(A401),MONTH(A401)+INDEX(Fontes!$F$5:$F$54,MATCH(E401,Fontes!$A$5:$A$54,0)),1),0))))),""))</f>
        <v/>
      </c>
      <c r="I401" s="18" t="n"/>
      <c r="J401" s="17" t="n"/>
      <c r="K401" s="9">
        <f>IF(A401="","",IF(I401&lt;&gt;"",IF(AND(J401&lt;&gt;"",J401&lt;G401),"Pago parcial","Pago"),IF(H401="","Sem previsão",IF(TODAY()&gt;H401,"Atrasado","A receber"))))</f>
        <v/>
      </c>
      <c r="L401" s="10">
        <f>IF(K401="Atrasado",TODAY()-H401,"")</f>
        <v/>
      </c>
      <c r="M401" s="16" t="n"/>
      <c r="N401" s="21">
        <f>IF(A401="",0,IF(K401="Pago",IF(J401="",G401,J401),IF(K401="Pago parcial",J401,0)))</f>
        <v/>
      </c>
      <c r="O401" s="21">
        <f>IF(A401="",0,IF(K401="Pago",0,G401-N401))</f>
        <v/>
      </c>
      <c r="P401" s="22">
        <f>IF(AND(I401&lt;&gt;"",H401&lt;&gt;""),I401-H401,"")</f>
        <v/>
      </c>
    </row>
    <row r="402">
      <c r="A402" s="18" t="n"/>
      <c r="B402" s="19" t="n"/>
      <c r="C402" s="19" t="n"/>
      <c r="D402" s="10">
        <f>IF(OR(B402="",C402=""),"",IF(MOD(C402-B402,1)=0,24,MOD(C402-B402,1)*24))</f>
        <v/>
      </c>
      <c r="E402" s="16" t="n"/>
      <c r="F402" s="9">
        <f>IF(E402="","",IFERROR(INDEX(Fontes!$B$5:$B$54,MATCH(E402,Fontes!$A$5:$A$54,0)),"fonte não cadastrada"))</f>
        <v/>
      </c>
      <c r="G402" s="17" t="n"/>
      <c r="H402" s="20">
        <f>IF(OR(A402="",E402=""),"",IFERROR(IF(INDEX(Fontes!$C$5:$C$54,MATCH(E402,Fontes!$A$5:$A$54,0))="Dias corridos",A402+INDEX(Fontes!$D$5:$D$54,MATCH(E402,Fontes!$A$5:$A$54,0)),DATE(YEAR(A402),MONTH(A402)+INDEX(Fontes!$F$5:$F$54,MATCH(E402,Fontes!$A$5:$A$54,0)),MIN(INDEX(Fontes!$E$5:$E$54,MATCH(E402,Fontes!$A$5:$A$54,0)),DAY(EOMONTH(DATE(YEAR(A402),MONTH(A402)+INDEX(Fontes!$F$5:$F$54,MATCH(E402,Fontes!$A$5:$A$54,0)),1),0))))),""))</f>
        <v/>
      </c>
      <c r="I402" s="18" t="n"/>
      <c r="J402" s="17" t="n"/>
      <c r="K402" s="9">
        <f>IF(A402="","",IF(I402&lt;&gt;"",IF(AND(J402&lt;&gt;"",J402&lt;G402),"Pago parcial","Pago"),IF(H402="","Sem previsão",IF(TODAY()&gt;H402,"Atrasado","A receber"))))</f>
        <v/>
      </c>
      <c r="L402" s="10">
        <f>IF(K402="Atrasado",TODAY()-H402,"")</f>
        <v/>
      </c>
      <c r="M402" s="16" t="n"/>
      <c r="N402" s="21">
        <f>IF(A402="",0,IF(K402="Pago",IF(J402="",G402,J402),IF(K402="Pago parcial",J402,0)))</f>
        <v/>
      </c>
      <c r="O402" s="21">
        <f>IF(A402="",0,IF(K402="Pago",0,G402-N402))</f>
        <v/>
      </c>
      <c r="P402" s="22">
        <f>IF(AND(I402&lt;&gt;"",H402&lt;&gt;""),I402-H402,"")</f>
        <v/>
      </c>
    </row>
    <row r="403">
      <c r="A403" s="18" t="n"/>
      <c r="B403" s="19" t="n"/>
      <c r="C403" s="19" t="n"/>
      <c r="D403" s="10">
        <f>IF(OR(B403="",C403=""),"",IF(MOD(C403-B403,1)=0,24,MOD(C403-B403,1)*24))</f>
        <v/>
      </c>
      <c r="E403" s="16" t="n"/>
      <c r="F403" s="9">
        <f>IF(E403="","",IFERROR(INDEX(Fontes!$B$5:$B$54,MATCH(E403,Fontes!$A$5:$A$54,0)),"fonte não cadastrada"))</f>
        <v/>
      </c>
      <c r="G403" s="17" t="n"/>
      <c r="H403" s="20">
        <f>IF(OR(A403="",E403=""),"",IFERROR(IF(INDEX(Fontes!$C$5:$C$54,MATCH(E403,Fontes!$A$5:$A$54,0))="Dias corridos",A403+INDEX(Fontes!$D$5:$D$54,MATCH(E403,Fontes!$A$5:$A$54,0)),DATE(YEAR(A403),MONTH(A403)+INDEX(Fontes!$F$5:$F$54,MATCH(E403,Fontes!$A$5:$A$54,0)),MIN(INDEX(Fontes!$E$5:$E$54,MATCH(E403,Fontes!$A$5:$A$54,0)),DAY(EOMONTH(DATE(YEAR(A403),MONTH(A403)+INDEX(Fontes!$F$5:$F$54,MATCH(E403,Fontes!$A$5:$A$54,0)),1),0))))),""))</f>
        <v/>
      </c>
      <c r="I403" s="18" t="n"/>
      <c r="J403" s="17" t="n"/>
      <c r="K403" s="9">
        <f>IF(A403="","",IF(I403&lt;&gt;"",IF(AND(J403&lt;&gt;"",J403&lt;G403),"Pago parcial","Pago"),IF(H403="","Sem previsão",IF(TODAY()&gt;H403,"Atrasado","A receber"))))</f>
        <v/>
      </c>
      <c r="L403" s="10">
        <f>IF(K403="Atrasado",TODAY()-H403,"")</f>
        <v/>
      </c>
      <c r="M403" s="16" t="n"/>
      <c r="N403" s="21">
        <f>IF(A403="",0,IF(K403="Pago",IF(J403="",G403,J403),IF(K403="Pago parcial",J403,0)))</f>
        <v/>
      </c>
      <c r="O403" s="21">
        <f>IF(A403="",0,IF(K403="Pago",0,G403-N403))</f>
        <v/>
      </c>
      <c r="P403" s="22">
        <f>IF(AND(I403&lt;&gt;"",H403&lt;&gt;""),I403-H403,"")</f>
        <v/>
      </c>
    </row>
    <row r="404">
      <c r="A404" s="18" t="n"/>
      <c r="B404" s="19" t="n"/>
      <c r="C404" s="19" t="n"/>
      <c r="D404" s="10">
        <f>IF(OR(B404="",C404=""),"",IF(MOD(C404-B404,1)=0,24,MOD(C404-B404,1)*24))</f>
        <v/>
      </c>
      <c r="E404" s="16" t="n"/>
      <c r="F404" s="9">
        <f>IF(E404="","",IFERROR(INDEX(Fontes!$B$5:$B$54,MATCH(E404,Fontes!$A$5:$A$54,0)),"fonte não cadastrada"))</f>
        <v/>
      </c>
      <c r="G404" s="17" t="n"/>
      <c r="H404" s="20">
        <f>IF(OR(A404="",E404=""),"",IFERROR(IF(INDEX(Fontes!$C$5:$C$54,MATCH(E404,Fontes!$A$5:$A$54,0))="Dias corridos",A404+INDEX(Fontes!$D$5:$D$54,MATCH(E404,Fontes!$A$5:$A$54,0)),DATE(YEAR(A404),MONTH(A404)+INDEX(Fontes!$F$5:$F$54,MATCH(E404,Fontes!$A$5:$A$54,0)),MIN(INDEX(Fontes!$E$5:$E$54,MATCH(E404,Fontes!$A$5:$A$54,0)),DAY(EOMONTH(DATE(YEAR(A404),MONTH(A404)+INDEX(Fontes!$F$5:$F$54,MATCH(E404,Fontes!$A$5:$A$54,0)),1),0))))),""))</f>
        <v/>
      </c>
      <c r="I404" s="18" t="n"/>
      <c r="J404" s="17" t="n"/>
      <c r="K404" s="9">
        <f>IF(A404="","",IF(I404&lt;&gt;"",IF(AND(J404&lt;&gt;"",J404&lt;G404),"Pago parcial","Pago"),IF(H404="","Sem previsão",IF(TODAY()&gt;H404,"Atrasado","A receber"))))</f>
        <v/>
      </c>
      <c r="L404" s="10">
        <f>IF(K404="Atrasado",TODAY()-H404,"")</f>
        <v/>
      </c>
      <c r="M404" s="16" t="n"/>
      <c r="N404" s="21">
        <f>IF(A404="",0,IF(K404="Pago",IF(J404="",G404,J404),IF(K404="Pago parcial",J404,0)))</f>
        <v/>
      </c>
      <c r="O404" s="21">
        <f>IF(A404="",0,IF(K404="Pago",0,G404-N404))</f>
        <v/>
      </c>
      <c r="P404" s="22">
        <f>IF(AND(I404&lt;&gt;"",H404&lt;&gt;""),I404-H404,"")</f>
        <v/>
      </c>
    </row>
    <row r="405">
      <c r="A405" s="18" t="n"/>
      <c r="B405" s="19" t="n"/>
      <c r="C405" s="19" t="n"/>
      <c r="D405" s="10">
        <f>IF(OR(B405="",C405=""),"",IF(MOD(C405-B405,1)=0,24,MOD(C405-B405,1)*24))</f>
        <v/>
      </c>
      <c r="E405" s="16" t="n"/>
      <c r="F405" s="9">
        <f>IF(E405="","",IFERROR(INDEX(Fontes!$B$5:$B$54,MATCH(E405,Fontes!$A$5:$A$54,0)),"fonte não cadastrada"))</f>
        <v/>
      </c>
      <c r="G405" s="17" t="n"/>
      <c r="H405" s="20">
        <f>IF(OR(A405="",E405=""),"",IFERROR(IF(INDEX(Fontes!$C$5:$C$54,MATCH(E405,Fontes!$A$5:$A$54,0))="Dias corridos",A405+INDEX(Fontes!$D$5:$D$54,MATCH(E405,Fontes!$A$5:$A$54,0)),DATE(YEAR(A405),MONTH(A405)+INDEX(Fontes!$F$5:$F$54,MATCH(E405,Fontes!$A$5:$A$54,0)),MIN(INDEX(Fontes!$E$5:$E$54,MATCH(E405,Fontes!$A$5:$A$54,0)),DAY(EOMONTH(DATE(YEAR(A405),MONTH(A405)+INDEX(Fontes!$F$5:$F$54,MATCH(E405,Fontes!$A$5:$A$54,0)),1),0))))),""))</f>
        <v/>
      </c>
      <c r="I405" s="18" t="n"/>
      <c r="J405" s="17" t="n"/>
      <c r="K405" s="9">
        <f>IF(A405="","",IF(I405&lt;&gt;"",IF(AND(J405&lt;&gt;"",J405&lt;G405),"Pago parcial","Pago"),IF(H405="","Sem previsão",IF(TODAY()&gt;H405,"Atrasado","A receber"))))</f>
        <v/>
      </c>
      <c r="L405" s="10">
        <f>IF(K405="Atrasado",TODAY()-H405,"")</f>
        <v/>
      </c>
      <c r="M405" s="16" t="n"/>
      <c r="N405" s="21">
        <f>IF(A405="",0,IF(K405="Pago",IF(J405="",G405,J405),IF(K405="Pago parcial",J405,0)))</f>
        <v/>
      </c>
      <c r="O405" s="21">
        <f>IF(A405="",0,IF(K405="Pago",0,G405-N405))</f>
        <v/>
      </c>
      <c r="P405" s="22">
        <f>IF(AND(I405&lt;&gt;"",H405&lt;&gt;""),I405-H405,"")</f>
        <v/>
      </c>
    </row>
    <row r="406">
      <c r="A406" s="18" t="n"/>
      <c r="B406" s="19" t="n"/>
      <c r="C406" s="19" t="n"/>
      <c r="D406" s="10">
        <f>IF(OR(B406="",C406=""),"",IF(MOD(C406-B406,1)=0,24,MOD(C406-B406,1)*24))</f>
        <v/>
      </c>
      <c r="E406" s="16" t="n"/>
      <c r="F406" s="9">
        <f>IF(E406="","",IFERROR(INDEX(Fontes!$B$5:$B$54,MATCH(E406,Fontes!$A$5:$A$54,0)),"fonte não cadastrada"))</f>
        <v/>
      </c>
      <c r="G406" s="17" t="n"/>
      <c r="H406" s="20">
        <f>IF(OR(A406="",E406=""),"",IFERROR(IF(INDEX(Fontes!$C$5:$C$54,MATCH(E406,Fontes!$A$5:$A$54,0))="Dias corridos",A406+INDEX(Fontes!$D$5:$D$54,MATCH(E406,Fontes!$A$5:$A$54,0)),DATE(YEAR(A406),MONTH(A406)+INDEX(Fontes!$F$5:$F$54,MATCH(E406,Fontes!$A$5:$A$54,0)),MIN(INDEX(Fontes!$E$5:$E$54,MATCH(E406,Fontes!$A$5:$A$54,0)),DAY(EOMONTH(DATE(YEAR(A406),MONTH(A406)+INDEX(Fontes!$F$5:$F$54,MATCH(E406,Fontes!$A$5:$A$54,0)),1),0))))),""))</f>
        <v/>
      </c>
      <c r="I406" s="18" t="n"/>
      <c r="J406" s="17" t="n"/>
      <c r="K406" s="9">
        <f>IF(A406="","",IF(I406&lt;&gt;"",IF(AND(J406&lt;&gt;"",J406&lt;G406),"Pago parcial","Pago"),IF(H406="","Sem previsão",IF(TODAY()&gt;H406,"Atrasado","A receber"))))</f>
        <v/>
      </c>
      <c r="L406" s="10">
        <f>IF(K406="Atrasado",TODAY()-H406,"")</f>
        <v/>
      </c>
      <c r="M406" s="16" t="n"/>
      <c r="N406" s="21">
        <f>IF(A406="",0,IF(K406="Pago",IF(J406="",G406,J406),IF(K406="Pago parcial",J406,0)))</f>
        <v/>
      </c>
      <c r="O406" s="21">
        <f>IF(A406="",0,IF(K406="Pago",0,G406-N406))</f>
        <v/>
      </c>
      <c r="P406" s="22">
        <f>IF(AND(I406&lt;&gt;"",H406&lt;&gt;""),I406-H406,"")</f>
        <v/>
      </c>
    </row>
    <row r="407">
      <c r="A407" s="18" t="n"/>
      <c r="B407" s="19" t="n"/>
      <c r="C407" s="19" t="n"/>
      <c r="D407" s="10">
        <f>IF(OR(B407="",C407=""),"",IF(MOD(C407-B407,1)=0,24,MOD(C407-B407,1)*24))</f>
        <v/>
      </c>
      <c r="E407" s="16" t="n"/>
      <c r="F407" s="9">
        <f>IF(E407="","",IFERROR(INDEX(Fontes!$B$5:$B$54,MATCH(E407,Fontes!$A$5:$A$54,0)),"fonte não cadastrada"))</f>
        <v/>
      </c>
      <c r="G407" s="17" t="n"/>
      <c r="H407" s="20">
        <f>IF(OR(A407="",E407=""),"",IFERROR(IF(INDEX(Fontes!$C$5:$C$54,MATCH(E407,Fontes!$A$5:$A$54,0))="Dias corridos",A407+INDEX(Fontes!$D$5:$D$54,MATCH(E407,Fontes!$A$5:$A$54,0)),DATE(YEAR(A407),MONTH(A407)+INDEX(Fontes!$F$5:$F$54,MATCH(E407,Fontes!$A$5:$A$54,0)),MIN(INDEX(Fontes!$E$5:$E$54,MATCH(E407,Fontes!$A$5:$A$54,0)),DAY(EOMONTH(DATE(YEAR(A407),MONTH(A407)+INDEX(Fontes!$F$5:$F$54,MATCH(E407,Fontes!$A$5:$A$54,0)),1),0))))),""))</f>
        <v/>
      </c>
      <c r="I407" s="18" t="n"/>
      <c r="J407" s="17" t="n"/>
      <c r="K407" s="9">
        <f>IF(A407="","",IF(I407&lt;&gt;"",IF(AND(J407&lt;&gt;"",J407&lt;G407),"Pago parcial","Pago"),IF(H407="","Sem previsão",IF(TODAY()&gt;H407,"Atrasado","A receber"))))</f>
        <v/>
      </c>
      <c r="L407" s="10">
        <f>IF(K407="Atrasado",TODAY()-H407,"")</f>
        <v/>
      </c>
      <c r="M407" s="16" t="n"/>
      <c r="N407" s="21">
        <f>IF(A407="",0,IF(K407="Pago",IF(J407="",G407,J407),IF(K407="Pago parcial",J407,0)))</f>
        <v/>
      </c>
      <c r="O407" s="21">
        <f>IF(A407="",0,IF(K407="Pago",0,G407-N407))</f>
        <v/>
      </c>
      <c r="P407" s="22">
        <f>IF(AND(I407&lt;&gt;"",H407&lt;&gt;""),I407-H407,"")</f>
        <v/>
      </c>
    </row>
    <row r="408">
      <c r="A408" s="18" t="n"/>
      <c r="B408" s="19" t="n"/>
      <c r="C408" s="19" t="n"/>
      <c r="D408" s="10">
        <f>IF(OR(B408="",C408=""),"",IF(MOD(C408-B408,1)=0,24,MOD(C408-B408,1)*24))</f>
        <v/>
      </c>
      <c r="E408" s="16" t="n"/>
      <c r="F408" s="9">
        <f>IF(E408="","",IFERROR(INDEX(Fontes!$B$5:$B$54,MATCH(E408,Fontes!$A$5:$A$54,0)),"fonte não cadastrada"))</f>
        <v/>
      </c>
      <c r="G408" s="17" t="n"/>
      <c r="H408" s="20">
        <f>IF(OR(A408="",E408=""),"",IFERROR(IF(INDEX(Fontes!$C$5:$C$54,MATCH(E408,Fontes!$A$5:$A$54,0))="Dias corridos",A408+INDEX(Fontes!$D$5:$D$54,MATCH(E408,Fontes!$A$5:$A$54,0)),DATE(YEAR(A408),MONTH(A408)+INDEX(Fontes!$F$5:$F$54,MATCH(E408,Fontes!$A$5:$A$54,0)),MIN(INDEX(Fontes!$E$5:$E$54,MATCH(E408,Fontes!$A$5:$A$54,0)),DAY(EOMONTH(DATE(YEAR(A408),MONTH(A408)+INDEX(Fontes!$F$5:$F$54,MATCH(E408,Fontes!$A$5:$A$54,0)),1),0))))),""))</f>
        <v/>
      </c>
      <c r="I408" s="18" t="n"/>
      <c r="J408" s="17" t="n"/>
      <c r="K408" s="9">
        <f>IF(A408="","",IF(I408&lt;&gt;"",IF(AND(J408&lt;&gt;"",J408&lt;G408),"Pago parcial","Pago"),IF(H408="","Sem previsão",IF(TODAY()&gt;H408,"Atrasado","A receber"))))</f>
        <v/>
      </c>
      <c r="L408" s="10">
        <f>IF(K408="Atrasado",TODAY()-H408,"")</f>
        <v/>
      </c>
      <c r="M408" s="16" t="n"/>
      <c r="N408" s="21">
        <f>IF(A408="",0,IF(K408="Pago",IF(J408="",G408,J408),IF(K408="Pago parcial",J408,0)))</f>
        <v/>
      </c>
      <c r="O408" s="21">
        <f>IF(A408="",0,IF(K408="Pago",0,G408-N408))</f>
        <v/>
      </c>
      <c r="P408" s="22">
        <f>IF(AND(I408&lt;&gt;"",H408&lt;&gt;""),I408-H408,"")</f>
        <v/>
      </c>
    </row>
    <row r="409">
      <c r="A409" s="18" t="n"/>
      <c r="B409" s="19" t="n"/>
      <c r="C409" s="19" t="n"/>
      <c r="D409" s="10">
        <f>IF(OR(B409="",C409=""),"",IF(MOD(C409-B409,1)=0,24,MOD(C409-B409,1)*24))</f>
        <v/>
      </c>
      <c r="E409" s="16" t="n"/>
      <c r="F409" s="9">
        <f>IF(E409="","",IFERROR(INDEX(Fontes!$B$5:$B$54,MATCH(E409,Fontes!$A$5:$A$54,0)),"fonte não cadastrada"))</f>
        <v/>
      </c>
      <c r="G409" s="17" t="n"/>
      <c r="H409" s="20">
        <f>IF(OR(A409="",E409=""),"",IFERROR(IF(INDEX(Fontes!$C$5:$C$54,MATCH(E409,Fontes!$A$5:$A$54,0))="Dias corridos",A409+INDEX(Fontes!$D$5:$D$54,MATCH(E409,Fontes!$A$5:$A$54,0)),DATE(YEAR(A409),MONTH(A409)+INDEX(Fontes!$F$5:$F$54,MATCH(E409,Fontes!$A$5:$A$54,0)),MIN(INDEX(Fontes!$E$5:$E$54,MATCH(E409,Fontes!$A$5:$A$54,0)),DAY(EOMONTH(DATE(YEAR(A409),MONTH(A409)+INDEX(Fontes!$F$5:$F$54,MATCH(E409,Fontes!$A$5:$A$54,0)),1),0))))),""))</f>
        <v/>
      </c>
      <c r="I409" s="18" t="n"/>
      <c r="J409" s="17" t="n"/>
      <c r="K409" s="9">
        <f>IF(A409="","",IF(I409&lt;&gt;"",IF(AND(J409&lt;&gt;"",J409&lt;G409),"Pago parcial","Pago"),IF(H409="","Sem previsão",IF(TODAY()&gt;H409,"Atrasado","A receber"))))</f>
        <v/>
      </c>
      <c r="L409" s="10">
        <f>IF(K409="Atrasado",TODAY()-H409,"")</f>
        <v/>
      </c>
      <c r="M409" s="16" t="n"/>
      <c r="N409" s="21">
        <f>IF(A409="",0,IF(K409="Pago",IF(J409="",G409,J409),IF(K409="Pago parcial",J409,0)))</f>
        <v/>
      </c>
      <c r="O409" s="21">
        <f>IF(A409="",0,IF(K409="Pago",0,G409-N409))</f>
        <v/>
      </c>
      <c r="P409" s="22">
        <f>IF(AND(I409&lt;&gt;"",H409&lt;&gt;""),I409-H409,"")</f>
        <v/>
      </c>
    </row>
    <row r="410">
      <c r="A410" s="18" t="n"/>
      <c r="B410" s="19" t="n"/>
      <c r="C410" s="19" t="n"/>
      <c r="D410" s="10">
        <f>IF(OR(B410="",C410=""),"",IF(MOD(C410-B410,1)=0,24,MOD(C410-B410,1)*24))</f>
        <v/>
      </c>
      <c r="E410" s="16" t="n"/>
      <c r="F410" s="9">
        <f>IF(E410="","",IFERROR(INDEX(Fontes!$B$5:$B$54,MATCH(E410,Fontes!$A$5:$A$54,0)),"fonte não cadastrada"))</f>
        <v/>
      </c>
      <c r="G410" s="17" t="n"/>
      <c r="H410" s="20">
        <f>IF(OR(A410="",E410=""),"",IFERROR(IF(INDEX(Fontes!$C$5:$C$54,MATCH(E410,Fontes!$A$5:$A$54,0))="Dias corridos",A410+INDEX(Fontes!$D$5:$D$54,MATCH(E410,Fontes!$A$5:$A$54,0)),DATE(YEAR(A410),MONTH(A410)+INDEX(Fontes!$F$5:$F$54,MATCH(E410,Fontes!$A$5:$A$54,0)),MIN(INDEX(Fontes!$E$5:$E$54,MATCH(E410,Fontes!$A$5:$A$54,0)),DAY(EOMONTH(DATE(YEAR(A410),MONTH(A410)+INDEX(Fontes!$F$5:$F$54,MATCH(E410,Fontes!$A$5:$A$54,0)),1),0))))),""))</f>
        <v/>
      </c>
      <c r="I410" s="18" t="n"/>
      <c r="J410" s="17" t="n"/>
      <c r="K410" s="9">
        <f>IF(A410="","",IF(I410&lt;&gt;"",IF(AND(J410&lt;&gt;"",J410&lt;G410),"Pago parcial","Pago"),IF(H410="","Sem previsão",IF(TODAY()&gt;H410,"Atrasado","A receber"))))</f>
        <v/>
      </c>
      <c r="L410" s="10">
        <f>IF(K410="Atrasado",TODAY()-H410,"")</f>
        <v/>
      </c>
      <c r="M410" s="16" t="n"/>
      <c r="N410" s="21">
        <f>IF(A410="",0,IF(K410="Pago",IF(J410="",G410,J410),IF(K410="Pago parcial",J410,0)))</f>
        <v/>
      </c>
      <c r="O410" s="21">
        <f>IF(A410="",0,IF(K410="Pago",0,G410-N410))</f>
        <v/>
      </c>
      <c r="P410" s="22">
        <f>IF(AND(I410&lt;&gt;"",H410&lt;&gt;""),I410-H410,"")</f>
        <v/>
      </c>
    </row>
    <row r="411">
      <c r="A411" s="18" t="n"/>
      <c r="B411" s="19" t="n"/>
      <c r="C411" s="19" t="n"/>
      <c r="D411" s="10">
        <f>IF(OR(B411="",C411=""),"",IF(MOD(C411-B411,1)=0,24,MOD(C411-B411,1)*24))</f>
        <v/>
      </c>
      <c r="E411" s="16" t="n"/>
      <c r="F411" s="9">
        <f>IF(E411="","",IFERROR(INDEX(Fontes!$B$5:$B$54,MATCH(E411,Fontes!$A$5:$A$54,0)),"fonte não cadastrada"))</f>
        <v/>
      </c>
      <c r="G411" s="17" t="n"/>
      <c r="H411" s="20">
        <f>IF(OR(A411="",E411=""),"",IFERROR(IF(INDEX(Fontes!$C$5:$C$54,MATCH(E411,Fontes!$A$5:$A$54,0))="Dias corridos",A411+INDEX(Fontes!$D$5:$D$54,MATCH(E411,Fontes!$A$5:$A$54,0)),DATE(YEAR(A411),MONTH(A411)+INDEX(Fontes!$F$5:$F$54,MATCH(E411,Fontes!$A$5:$A$54,0)),MIN(INDEX(Fontes!$E$5:$E$54,MATCH(E411,Fontes!$A$5:$A$54,0)),DAY(EOMONTH(DATE(YEAR(A411),MONTH(A411)+INDEX(Fontes!$F$5:$F$54,MATCH(E411,Fontes!$A$5:$A$54,0)),1),0))))),""))</f>
        <v/>
      </c>
      <c r="I411" s="18" t="n"/>
      <c r="J411" s="17" t="n"/>
      <c r="K411" s="9">
        <f>IF(A411="","",IF(I411&lt;&gt;"",IF(AND(J411&lt;&gt;"",J411&lt;G411),"Pago parcial","Pago"),IF(H411="","Sem previsão",IF(TODAY()&gt;H411,"Atrasado","A receber"))))</f>
        <v/>
      </c>
      <c r="L411" s="10">
        <f>IF(K411="Atrasado",TODAY()-H411,"")</f>
        <v/>
      </c>
      <c r="M411" s="16" t="n"/>
      <c r="N411" s="21">
        <f>IF(A411="",0,IF(K411="Pago",IF(J411="",G411,J411),IF(K411="Pago parcial",J411,0)))</f>
        <v/>
      </c>
      <c r="O411" s="21">
        <f>IF(A411="",0,IF(K411="Pago",0,G411-N411))</f>
        <v/>
      </c>
      <c r="P411" s="22">
        <f>IF(AND(I411&lt;&gt;"",H411&lt;&gt;""),I411-H411,"")</f>
        <v/>
      </c>
    </row>
    <row r="412">
      <c r="A412" s="18" t="n"/>
      <c r="B412" s="19" t="n"/>
      <c r="C412" s="19" t="n"/>
      <c r="D412" s="10">
        <f>IF(OR(B412="",C412=""),"",IF(MOD(C412-B412,1)=0,24,MOD(C412-B412,1)*24))</f>
        <v/>
      </c>
      <c r="E412" s="16" t="n"/>
      <c r="F412" s="9">
        <f>IF(E412="","",IFERROR(INDEX(Fontes!$B$5:$B$54,MATCH(E412,Fontes!$A$5:$A$54,0)),"fonte não cadastrada"))</f>
        <v/>
      </c>
      <c r="G412" s="17" t="n"/>
      <c r="H412" s="20">
        <f>IF(OR(A412="",E412=""),"",IFERROR(IF(INDEX(Fontes!$C$5:$C$54,MATCH(E412,Fontes!$A$5:$A$54,0))="Dias corridos",A412+INDEX(Fontes!$D$5:$D$54,MATCH(E412,Fontes!$A$5:$A$54,0)),DATE(YEAR(A412),MONTH(A412)+INDEX(Fontes!$F$5:$F$54,MATCH(E412,Fontes!$A$5:$A$54,0)),MIN(INDEX(Fontes!$E$5:$E$54,MATCH(E412,Fontes!$A$5:$A$54,0)),DAY(EOMONTH(DATE(YEAR(A412),MONTH(A412)+INDEX(Fontes!$F$5:$F$54,MATCH(E412,Fontes!$A$5:$A$54,0)),1),0))))),""))</f>
        <v/>
      </c>
      <c r="I412" s="18" t="n"/>
      <c r="J412" s="17" t="n"/>
      <c r="K412" s="9">
        <f>IF(A412="","",IF(I412&lt;&gt;"",IF(AND(J412&lt;&gt;"",J412&lt;G412),"Pago parcial","Pago"),IF(H412="","Sem previsão",IF(TODAY()&gt;H412,"Atrasado","A receber"))))</f>
        <v/>
      </c>
      <c r="L412" s="10">
        <f>IF(K412="Atrasado",TODAY()-H412,"")</f>
        <v/>
      </c>
      <c r="M412" s="16" t="n"/>
      <c r="N412" s="21">
        <f>IF(A412="",0,IF(K412="Pago",IF(J412="",G412,J412),IF(K412="Pago parcial",J412,0)))</f>
        <v/>
      </c>
      <c r="O412" s="21">
        <f>IF(A412="",0,IF(K412="Pago",0,G412-N412))</f>
        <v/>
      </c>
      <c r="P412" s="22">
        <f>IF(AND(I412&lt;&gt;"",H412&lt;&gt;""),I412-H412,"")</f>
        <v/>
      </c>
    </row>
    <row r="413">
      <c r="A413" s="18" t="n"/>
      <c r="B413" s="19" t="n"/>
      <c r="C413" s="19" t="n"/>
      <c r="D413" s="10">
        <f>IF(OR(B413="",C413=""),"",IF(MOD(C413-B413,1)=0,24,MOD(C413-B413,1)*24))</f>
        <v/>
      </c>
      <c r="E413" s="16" t="n"/>
      <c r="F413" s="9">
        <f>IF(E413="","",IFERROR(INDEX(Fontes!$B$5:$B$54,MATCH(E413,Fontes!$A$5:$A$54,0)),"fonte não cadastrada"))</f>
        <v/>
      </c>
      <c r="G413" s="17" t="n"/>
      <c r="H413" s="20">
        <f>IF(OR(A413="",E413=""),"",IFERROR(IF(INDEX(Fontes!$C$5:$C$54,MATCH(E413,Fontes!$A$5:$A$54,0))="Dias corridos",A413+INDEX(Fontes!$D$5:$D$54,MATCH(E413,Fontes!$A$5:$A$54,0)),DATE(YEAR(A413),MONTH(A413)+INDEX(Fontes!$F$5:$F$54,MATCH(E413,Fontes!$A$5:$A$54,0)),MIN(INDEX(Fontes!$E$5:$E$54,MATCH(E413,Fontes!$A$5:$A$54,0)),DAY(EOMONTH(DATE(YEAR(A413),MONTH(A413)+INDEX(Fontes!$F$5:$F$54,MATCH(E413,Fontes!$A$5:$A$54,0)),1),0))))),""))</f>
        <v/>
      </c>
      <c r="I413" s="18" t="n"/>
      <c r="J413" s="17" t="n"/>
      <c r="K413" s="9">
        <f>IF(A413="","",IF(I413&lt;&gt;"",IF(AND(J413&lt;&gt;"",J413&lt;G413),"Pago parcial","Pago"),IF(H413="","Sem previsão",IF(TODAY()&gt;H413,"Atrasado","A receber"))))</f>
        <v/>
      </c>
      <c r="L413" s="10">
        <f>IF(K413="Atrasado",TODAY()-H413,"")</f>
        <v/>
      </c>
      <c r="M413" s="16" t="n"/>
      <c r="N413" s="21">
        <f>IF(A413="",0,IF(K413="Pago",IF(J413="",G413,J413),IF(K413="Pago parcial",J413,0)))</f>
        <v/>
      </c>
      <c r="O413" s="21">
        <f>IF(A413="",0,IF(K413="Pago",0,G413-N413))</f>
        <v/>
      </c>
      <c r="P413" s="22">
        <f>IF(AND(I413&lt;&gt;"",H413&lt;&gt;""),I413-H413,"")</f>
        <v/>
      </c>
    </row>
    <row r="414">
      <c r="A414" s="18" t="n"/>
      <c r="B414" s="19" t="n"/>
      <c r="C414" s="19" t="n"/>
      <c r="D414" s="10">
        <f>IF(OR(B414="",C414=""),"",IF(MOD(C414-B414,1)=0,24,MOD(C414-B414,1)*24))</f>
        <v/>
      </c>
      <c r="E414" s="16" t="n"/>
      <c r="F414" s="9">
        <f>IF(E414="","",IFERROR(INDEX(Fontes!$B$5:$B$54,MATCH(E414,Fontes!$A$5:$A$54,0)),"fonte não cadastrada"))</f>
        <v/>
      </c>
      <c r="G414" s="17" t="n"/>
      <c r="H414" s="20">
        <f>IF(OR(A414="",E414=""),"",IFERROR(IF(INDEX(Fontes!$C$5:$C$54,MATCH(E414,Fontes!$A$5:$A$54,0))="Dias corridos",A414+INDEX(Fontes!$D$5:$D$54,MATCH(E414,Fontes!$A$5:$A$54,0)),DATE(YEAR(A414),MONTH(A414)+INDEX(Fontes!$F$5:$F$54,MATCH(E414,Fontes!$A$5:$A$54,0)),MIN(INDEX(Fontes!$E$5:$E$54,MATCH(E414,Fontes!$A$5:$A$54,0)),DAY(EOMONTH(DATE(YEAR(A414),MONTH(A414)+INDEX(Fontes!$F$5:$F$54,MATCH(E414,Fontes!$A$5:$A$54,0)),1),0))))),""))</f>
        <v/>
      </c>
      <c r="I414" s="18" t="n"/>
      <c r="J414" s="17" t="n"/>
      <c r="K414" s="9">
        <f>IF(A414="","",IF(I414&lt;&gt;"",IF(AND(J414&lt;&gt;"",J414&lt;G414),"Pago parcial","Pago"),IF(H414="","Sem previsão",IF(TODAY()&gt;H414,"Atrasado","A receber"))))</f>
        <v/>
      </c>
      <c r="L414" s="10">
        <f>IF(K414="Atrasado",TODAY()-H414,"")</f>
        <v/>
      </c>
      <c r="M414" s="16" t="n"/>
      <c r="N414" s="21">
        <f>IF(A414="",0,IF(K414="Pago",IF(J414="",G414,J414),IF(K414="Pago parcial",J414,0)))</f>
        <v/>
      </c>
      <c r="O414" s="21">
        <f>IF(A414="",0,IF(K414="Pago",0,G414-N414))</f>
        <v/>
      </c>
      <c r="P414" s="22">
        <f>IF(AND(I414&lt;&gt;"",H414&lt;&gt;""),I414-H414,"")</f>
        <v/>
      </c>
    </row>
    <row r="415">
      <c r="A415" s="18" t="n"/>
      <c r="B415" s="19" t="n"/>
      <c r="C415" s="19" t="n"/>
      <c r="D415" s="10">
        <f>IF(OR(B415="",C415=""),"",IF(MOD(C415-B415,1)=0,24,MOD(C415-B415,1)*24))</f>
        <v/>
      </c>
      <c r="E415" s="16" t="n"/>
      <c r="F415" s="9">
        <f>IF(E415="","",IFERROR(INDEX(Fontes!$B$5:$B$54,MATCH(E415,Fontes!$A$5:$A$54,0)),"fonte não cadastrada"))</f>
        <v/>
      </c>
      <c r="G415" s="17" t="n"/>
      <c r="H415" s="20">
        <f>IF(OR(A415="",E415=""),"",IFERROR(IF(INDEX(Fontes!$C$5:$C$54,MATCH(E415,Fontes!$A$5:$A$54,0))="Dias corridos",A415+INDEX(Fontes!$D$5:$D$54,MATCH(E415,Fontes!$A$5:$A$54,0)),DATE(YEAR(A415),MONTH(A415)+INDEX(Fontes!$F$5:$F$54,MATCH(E415,Fontes!$A$5:$A$54,0)),MIN(INDEX(Fontes!$E$5:$E$54,MATCH(E415,Fontes!$A$5:$A$54,0)),DAY(EOMONTH(DATE(YEAR(A415),MONTH(A415)+INDEX(Fontes!$F$5:$F$54,MATCH(E415,Fontes!$A$5:$A$54,0)),1),0))))),""))</f>
        <v/>
      </c>
      <c r="I415" s="18" t="n"/>
      <c r="J415" s="17" t="n"/>
      <c r="K415" s="9">
        <f>IF(A415="","",IF(I415&lt;&gt;"",IF(AND(J415&lt;&gt;"",J415&lt;G415),"Pago parcial","Pago"),IF(H415="","Sem previsão",IF(TODAY()&gt;H415,"Atrasado","A receber"))))</f>
        <v/>
      </c>
      <c r="L415" s="10">
        <f>IF(K415="Atrasado",TODAY()-H415,"")</f>
        <v/>
      </c>
      <c r="M415" s="16" t="n"/>
      <c r="N415" s="21">
        <f>IF(A415="",0,IF(K415="Pago",IF(J415="",G415,J415),IF(K415="Pago parcial",J415,0)))</f>
        <v/>
      </c>
      <c r="O415" s="21">
        <f>IF(A415="",0,IF(K415="Pago",0,G415-N415))</f>
        <v/>
      </c>
      <c r="P415" s="22">
        <f>IF(AND(I415&lt;&gt;"",H415&lt;&gt;""),I415-H415,"")</f>
        <v/>
      </c>
    </row>
    <row r="416">
      <c r="A416" s="18" t="n"/>
      <c r="B416" s="19" t="n"/>
      <c r="C416" s="19" t="n"/>
      <c r="D416" s="10">
        <f>IF(OR(B416="",C416=""),"",IF(MOD(C416-B416,1)=0,24,MOD(C416-B416,1)*24))</f>
        <v/>
      </c>
      <c r="E416" s="16" t="n"/>
      <c r="F416" s="9">
        <f>IF(E416="","",IFERROR(INDEX(Fontes!$B$5:$B$54,MATCH(E416,Fontes!$A$5:$A$54,0)),"fonte não cadastrada"))</f>
        <v/>
      </c>
      <c r="G416" s="17" t="n"/>
      <c r="H416" s="20">
        <f>IF(OR(A416="",E416=""),"",IFERROR(IF(INDEX(Fontes!$C$5:$C$54,MATCH(E416,Fontes!$A$5:$A$54,0))="Dias corridos",A416+INDEX(Fontes!$D$5:$D$54,MATCH(E416,Fontes!$A$5:$A$54,0)),DATE(YEAR(A416),MONTH(A416)+INDEX(Fontes!$F$5:$F$54,MATCH(E416,Fontes!$A$5:$A$54,0)),MIN(INDEX(Fontes!$E$5:$E$54,MATCH(E416,Fontes!$A$5:$A$54,0)),DAY(EOMONTH(DATE(YEAR(A416),MONTH(A416)+INDEX(Fontes!$F$5:$F$54,MATCH(E416,Fontes!$A$5:$A$54,0)),1),0))))),""))</f>
        <v/>
      </c>
      <c r="I416" s="18" t="n"/>
      <c r="J416" s="17" t="n"/>
      <c r="K416" s="9">
        <f>IF(A416="","",IF(I416&lt;&gt;"",IF(AND(J416&lt;&gt;"",J416&lt;G416),"Pago parcial","Pago"),IF(H416="","Sem previsão",IF(TODAY()&gt;H416,"Atrasado","A receber"))))</f>
        <v/>
      </c>
      <c r="L416" s="10">
        <f>IF(K416="Atrasado",TODAY()-H416,"")</f>
        <v/>
      </c>
      <c r="M416" s="16" t="n"/>
      <c r="N416" s="21">
        <f>IF(A416="",0,IF(K416="Pago",IF(J416="",G416,J416),IF(K416="Pago parcial",J416,0)))</f>
        <v/>
      </c>
      <c r="O416" s="21">
        <f>IF(A416="",0,IF(K416="Pago",0,G416-N416))</f>
        <v/>
      </c>
      <c r="P416" s="22">
        <f>IF(AND(I416&lt;&gt;"",H416&lt;&gt;""),I416-H416,"")</f>
        <v/>
      </c>
    </row>
    <row r="417">
      <c r="A417" s="18" t="n"/>
      <c r="B417" s="19" t="n"/>
      <c r="C417" s="19" t="n"/>
      <c r="D417" s="10">
        <f>IF(OR(B417="",C417=""),"",IF(MOD(C417-B417,1)=0,24,MOD(C417-B417,1)*24))</f>
        <v/>
      </c>
      <c r="E417" s="16" t="n"/>
      <c r="F417" s="9">
        <f>IF(E417="","",IFERROR(INDEX(Fontes!$B$5:$B$54,MATCH(E417,Fontes!$A$5:$A$54,0)),"fonte não cadastrada"))</f>
        <v/>
      </c>
      <c r="G417" s="17" t="n"/>
      <c r="H417" s="20">
        <f>IF(OR(A417="",E417=""),"",IFERROR(IF(INDEX(Fontes!$C$5:$C$54,MATCH(E417,Fontes!$A$5:$A$54,0))="Dias corridos",A417+INDEX(Fontes!$D$5:$D$54,MATCH(E417,Fontes!$A$5:$A$54,0)),DATE(YEAR(A417),MONTH(A417)+INDEX(Fontes!$F$5:$F$54,MATCH(E417,Fontes!$A$5:$A$54,0)),MIN(INDEX(Fontes!$E$5:$E$54,MATCH(E417,Fontes!$A$5:$A$54,0)),DAY(EOMONTH(DATE(YEAR(A417),MONTH(A417)+INDEX(Fontes!$F$5:$F$54,MATCH(E417,Fontes!$A$5:$A$54,0)),1),0))))),""))</f>
        <v/>
      </c>
      <c r="I417" s="18" t="n"/>
      <c r="J417" s="17" t="n"/>
      <c r="K417" s="9">
        <f>IF(A417="","",IF(I417&lt;&gt;"",IF(AND(J417&lt;&gt;"",J417&lt;G417),"Pago parcial","Pago"),IF(H417="","Sem previsão",IF(TODAY()&gt;H417,"Atrasado","A receber"))))</f>
        <v/>
      </c>
      <c r="L417" s="10">
        <f>IF(K417="Atrasado",TODAY()-H417,"")</f>
        <v/>
      </c>
      <c r="M417" s="16" t="n"/>
      <c r="N417" s="21">
        <f>IF(A417="",0,IF(K417="Pago",IF(J417="",G417,J417),IF(K417="Pago parcial",J417,0)))</f>
        <v/>
      </c>
      <c r="O417" s="21">
        <f>IF(A417="",0,IF(K417="Pago",0,G417-N417))</f>
        <v/>
      </c>
      <c r="P417" s="22">
        <f>IF(AND(I417&lt;&gt;"",H417&lt;&gt;""),I417-H417,"")</f>
        <v/>
      </c>
    </row>
    <row r="418">
      <c r="A418" s="18" t="n"/>
      <c r="B418" s="19" t="n"/>
      <c r="C418" s="19" t="n"/>
      <c r="D418" s="10">
        <f>IF(OR(B418="",C418=""),"",IF(MOD(C418-B418,1)=0,24,MOD(C418-B418,1)*24))</f>
        <v/>
      </c>
      <c r="E418" s="16" t="n"/>
      <c r="F418" s="9">
        <f>IF(E418="","",IFERROR(INDEX(Fontes!$B$5:$B$54,MATCH(E418,Fontes!$A$5:$A$54,0)),"fonte não cadastrada"))</f>
        <v/>
      </c>
      <c r="G418" s="17" t="n"/>
      <c r="H418" s="20">
        <f>IF(OR(A418="",E418=""),"",IFERROR(IF(INDEX(Fontes!$C$5:$C$54,MATCH(E418,Fontes!$A$5:$A$54,0))="Dias corridos",A418+INDEX(Fontes!$D$5:$D$54,MATCH(E418,Fontes!$A$5:$A$54,0)),DATE(YEAR(A418),MONTH(A418)+INDEX(Fontes!$F$5:$F$54,MATCH(E418,Fontes!$A$5:$A$54,0)),MIN(INDEX(Fontes!$E$5:$E$54,MATCH(E418,Fontes!$A$5:$A$54,0)),DAY(EOMONTH(DATE(YEAR(A418),MONTH(A418)+INDEX(Fontes!$F$5:$F$54,MATCH(E418,Fontes!$A$5:$A$54,0)),1),0))))),""))</f>
        <v/>
      </c>
      <c r="I418" s="18" t="n"/>
      <c r="J418" s="17" t="n"/>
      <c r="K418" s="9">
        <f>IF(A418="","",IF(I418&lt;&gt;"",IF(AND(J418&lt;&gt;"",J418&lt;G418),"Pago parcial","Pago"),IF(H418="","Sem previsão",IF(TODAY()&gt;H418,"Atrasado","A receber"))))</f>
        <v/>
      </c>
      <c r="L418" s="10">
        <f>IF(K418="Atrasado",TODAY()-H418,"")</f>
        <v/>
      </c>
      <c r="M418" s="16" t="n"/>
      <c r="N418" s="21">
        <f>IF(A418="",0,IF(K418="Pago",IF(J418="",G418,J418),IF(K418="Pago parcial",J418,0)))</f>
        <v/>
      </c>
      <c r="O418" s="21">
        <f>IF(A418="",0,IF(K418="Pago",0,G418-N418))</f>
        <v/>
      </c>
      <c r="P418" s="22">
        <f>IF(AND(I418&lt;&gt;"",H418&lt;&gt;""),I418-H418,"")</f>
        <v/>
      </c>
    </row>
    <row r="419">
      <c r="A419" s="18" t="n"/>
      <c r="B419" s="19" t="n"/>
      <c r="C419" s="19" t="n"/>
      <c r="D419" s="10">
        <f>IF(OR(B419="",C419=""),"",IF(MOD(C419-B419,1)=0,24,MOD(C419-B419,1)*24))</f>
        <v/>
      </c>
      <c r="E419" s="16" t="n"/>
      <c r="F419" s="9">
        <f>IF(E419="","",IFERROR(INDEX(Fontes!$B$5:$B$54,MATCH(E419,Fontes!$A$5:$A$54,0)),"fonte não cadastrada"))</f>
        <v/>
      </c>
      <c r="G419" s="17" t="n"/>
      <c r="H419" s="20">
        <f>IF(OR(A419="",E419=""),"",IFERROR(IF(INDEX(Fontes!$C$5:$C$54,MATCH(E419,Fontes!$A$5:$A$54,0))="Dias corridos",A419+INDEX(Fontes!$D$5:$D$54,MATCH(E419,Fontes!$A$5:$A$54,0)),DATE(YEAR(A419),MONTH(A419)+INDEX(Fontes!$F$5:$F$54,MATCH(E419,Fontes!$A$5:$A$54,0)),MIN(INDEX(Fontes!$E$5:$E$54,MATCH(E419,Fontes!$A$5:$A$54,0)),DAY(EOMONTH(DATE(YEAR(A419),MONTH(A419)+INDEX(Fontes!$F$5:$F$54,MATCH(E419,Fontes!$A$5:$A$54,0)),1),0))))),""))</f>
        <v/>
      </c>
      <c r="I419" s="18" t="n"/>
      <c r="J419" s="17" t="n"/>
      <c r="K419" s="9">
        <f>IF(A419="","",IF(I419&lt;&gt;"",IF(AND(J419&lt;&gt;"",J419&lt;G419),"Pago parcial","Pago"),IF(H419="","Sem previsão",IF(TODAY()&gt;H419,"Atrasado","A receber"))))</f>
        <v/>
      </c>
      <c r="L419" s="10">
        <f>IF(K419="Atrasado",TODAY()-H419,"")</f>
        <v/>
      </c>
      <c r="M419" s="16" t="n"/>
      <c r="N419" s="21">
        <f>IF(A419="",0,IF(K419="Pago",IF(J419="",G419,J419),IF(K419="Pago parcial",J419,0)))</f>
        <v/>
      </c>
      <c r="O419" s="21">
        <f>IF(A419="",0,IF(K419="Pago",0,G419-N419))</f>
        <v/>
      </c>
      <c r="P419" s="22">
        <f>IF(AND(I419&lt;&gt;"",H419&lt;&gt;""),I419-H419,"")</f>
        <v/>
      </c>
    </row>
    <row r="420">
      <c r="A420" s="18" t="n"/>
      <c r="B420" s="19" t="n"/>
      <c r="C420" s="19" t="n"/>
      <c r="D420" s="10">
        <f>IF(OR(B420="",C420=""),"",IF(MOD(C420-B420,1)=0,24,MOD(C420-B420,1)*24))</f>
        <v/>
      </c>
      <c r="E420" s="16" t="n"/>
      <c r="F420" s="9">
        <f>IF(E420="","",IFERROR(INDEX(Fontes!$B$5:$B$54,MATCH(E420,Fontes!$A$5:$A$54,0)),"fonte não cadastrada"))</f>
        <v/>
      </c>
      <c r="G420" s="17" t="n"/>
      <c r="H420" s="20">
        <f>IF(OR(A420="",E420=""),"",IFERROR(IF(INDEX(Fontes!$C$5:$C$54,MATCH(E420,Fontes!$A$5:$A$54,0))="Dias corridos",A420+INDEX(Fontes!$D$5:$D$54,MATCH(E420,Fontes!$A$5:$A$54,0)),DATE(YEAR(A420),MONTH(A420)+INDEX(Fontes!$F$5:$F$54,MATCH(E420,Fontes!$A$5:$A$54,0)),MIN(INDEX(Fontes!$E$5:$E$54,MATCH(E420,Fontes!$A$5:$A$54,0)),DAY(EOMONTH(DATE(YEAR(A420),MONTH(A420)+INDEX(Fontes!$F$5:$F$54,MATCH(E420,Fontes!$A$5:$A$54,0)),1),0))))),""))</f>
        <v/>
      </c>
      <c r="I420" s="18" t="n"/>
      <c r="J420" s="17" t="n"/>
      <c r="K420" s="9">
        <f>IF(A420="","",IF(I420&lt;&gt;"",IF(AND(J420&lt;&gt;"",J420&lt;G420),"Pago parcial","Pago"),IF(H420="","Sem previsão",IF(TODAY()&gt;H420,"Atrasado","A receber"))))</f>
        <v/>
      </c>
      <c r="L420" s="10">
        <f>IF(K420="Atrasado",TODAY()-H420,"")</f>
        <v/>
      </c>
      <c r="M420" s="16" t="n"/>
      <c r="N420" s="21">
        <f>IF(A420="",0,IF(K420="Pago",IF(J420="",G420,J420),IF(K420="Pago parcial",J420,0)))</f>
        <v/>
      </c>
      <c r="O420" s="21">
        <f>IF(A420="",0,IF(K420="Pago",0,G420-N420))</f>
        <v/>
      </c>
      <c r="P420" s="22">
        <f>IF(AND(I420&lt;&gt;"",H420&lt;&gt;""),I420-H420,"")</f>
        <v/>
      </c>
    </row>
    <row r="421">
      <c r="A421" s="18" t="n"/>
      <c r="B421" s="19" t="n"/>
      <c r="C421" s="19" t="n"/>
      <c r="D421" s="10">
        <f>IF(OR(B421="",C421=""),"",IF(MOD(C421-B421,1)=0,24,MOD(C421-B421,1)*24))</f>
        <v/>
      </c>
      <c r="E421" s="16" t="n"/>
      <c r="F421" s="9">
        <f>IF(E421="","",IFERROR(INDEX(Fontes!$B$5:$B$54,MATCH(E421,Fontes!$A$5:$A$54,0)),"fonte não cadastrada"))</f>
        <v/>
      </c>
      <c r="G421" s="17" t="n"/>
      <c r="H421" s="20">
        <f>IF(OR(A421="",E421=""),"",IFERROR(IF(INDEX(Fontes!$C$5:$C$54,MATCH(E421,Fontes!$A$5:$A$54,0))="Dias corridos",A421+INDEX(Fontes!$D$5:$D$54,MATCH(E421,Fontes!$A$5:$A$54,0)),DATE(YEAR(A421),MONTH(A421)+INDEX(Fontes!$F$5:$F$54,MATCH(E421,Fontes!$A$5:$A$54,0)),MIN(INDEX(Fontes!$E$5:$E$54,MATCH(E421,Fontes!$A$5:$A$54,0)),DAY(EOMONTH(DATE(YEAR(A421),MONTH(A421)+INDEX(Fontes!$F$5:$F$54,MATCH(E421,Fontes!$A$5:$A$54,0)),1),0))))),""))</f>
        <v/>
      </c>
      <c r="I421" s="18" t="n"/>
      <c r="J421" s="17" t="n"/>
      <c r="K421" s="9">
        <f>IF(A421="","",IF(I421&lt;&gt;"",IF(AND(J421&lt;&gt;"",J421&lt;G421),"Pago parcial","Pago"),IF(H421="","Sem previsão",IF(TODAY()&gt;H421,"Atrasado","A receber"))))</f>
        <v/>
      </c>
      <c r="L421" s="10">
        <f>IF(K421="Atrasado",TODAY()-H421,"")</f>
        <v/>
      </c>
      <c r="M421" s="16" t="n"/>
      <c r="N421" s="21">
        <f>IF(A421="",0,IF(K421="Pago",IF(J421="",G421,J421),IF(K421="Pago parcial",J421,0)))</f>
        <v/>
      </c>
      <c r="O421" s="21">
        <f>IF(A421="",0,IF(K421="Pago",0,G421-N421))</f>
        <v/>
      </c>
      <c r="P421" s="22">
        <f>IF(AND(I421&lt;&gt;"",H421&lt;&gt;""),I421-H421,"")</f>
        <v/>
      </c>
    </row>
    <row r="422">
      <c r="A422" s="18" t="n"/>
      <c r="B422" s="19" t="n"/>
      <c r="C422" s="19" t="n"/>
      <c r="D422" s="10">
        <f>IF(OR(B422="",C422=""),"",IF(MOD(C422-B422,1)=0,24,MOD(C422-B422,1)*24))</f>
        <v/>
      </c>
      <c r="E422" s="16" t="n"/>
      <c r="F422" s="9">
        <f>IF(E422="","",IFERROR(INDEX(Fontes!$B$5:$B$54,MATCH(E422,Fontes!$A$5:$A$54,0)),"fonte não cadastrada"))</f>
        <v/>
      </c>
      <c r="G422" s="17" t="n"/>
      <c r="H422" s="20">
        <f>IF(OR(A422="",E422=""),"",IFERROR(IF(INDEX(Fontes!$C$5:$C$54,MATCH(E422,Fontes!$A$5:$A$54,0))="Dias corridos",A422+INDEX(Fontes!$D$5:$D$54,MATCH(E422,Fontes!$A$5:$A$54,0)),DATE(YEAR(A422),MONTH(A422)+INDEX(Fontes!$F$5:$F$54,MATCH(E422,Fontes!$A$5:$A$54,0)),MIN(INDEX(Fontes!$E$5:$E$54,MATCH(E422,Fontes!$A$5:$A$54,0)),DAY(EOMONTH(DATE(YEAR(A422),MONTH(A422)+INDEX(Fontes!$F$5:$F$54,MATCH(E422,Fontes!$A$5:$A$54,0)),1),0))))),""))</f>
        <v/>
      </c>
      <c r="I422" s="18" t="n"/>
      <c r="J422" s="17" t="n"/>
      <c r="K422" s="9">
        <f>IF(A422="","",IF(I422&lt;&gt;"",IF(AND(J422&lt;&gt;"",J422&lt;G422),"Pago parcial","Pago"),IF(H422="","Sem previsão",IF(TODAY()&gt;H422,"Atrasado","A receber"))))</f>
        <v/>
      </c>
      <c r="L422" s="10">
        <f>IF(K422="Atrasado",TODAY()-H422,"")</f>
        <v/>
      </c>
      <c r="M422" s="16" t="n"/>
      <c r="N422" s="21">
        <f>IF(A422="",0,IF(K422="Pago",IF(J422="",G422,J422),IF(K422="Pago parcial",J422,0)))</f>
        <v/>
      </c>
      <c r="O422" s="21">
        <f>IF(A422="",0,IF(K422="Pago",0,G422-N422))</f>
        <v/>
      </c>
      <c r="P422" s="22">
        <f>IF(AND(I422&lt;&gt;"",H422&lt;&gt;""),I422-H422,"")</f>
        <v/>
      </c>
    </row>
    <row r="423">
      <c r="A423" s="18" t="n"/>
      <c r="B423" s="19" t="n"/>
      <c r="C423" s="19" t="n"/>
      <c r="D423" s="10">
        <f>IF(OR(B423="",C423=""),"",IF(MOD(C423-B423,1)=0,24,MOD(C423-B423,1)*24))</f>
        <v/>
      </c>
      <c r="E423" s="16" t="n"/>
      <c r="F423" s="9">
        <f>IF(E423="","",IFERROR(INDEX(Fontes!$B$5:$B$54,MATCH(E423,Fontes!$A$5:$A$54,0)),"fonte não cadastrada"))</f>
        <v/>
      </c>
      <c r="G423" s="17" t="n"/>
      <c r="H423" s="20">
        <f>IF(OR(A423="",E423=""),"",IFERROR(IF(INDEX(Fontes!$C$5:$C$54,MATCH(E423,Fontes!$A$5:$A$54,0))="Dias corridos",A423+INDEX(Fontes!$D$5:$D$54,MATCH(E423,Fontes!$A$5:$A$54,0)),DATE(YEAR(A423),MONTH(A423)+INDEX(Fontes!$F$5:$F$54,MATCH(E423,Fontes!$A$5:$A$54,0)),MIN(INDEX(Fontes!$E$5:$E$54,MATCH(E423,Fontes!$A$5:$A$54,0)),DAY(EOMONTH(DATE(YEAR(A423),MONTH(A423)+INDEX(Fontes!$F$5:$F$54,MATCH(E423,Fontes!$A$5:$A$54,0)),1),0))))),""))</f>
        <v/>
      </c>
      <c r="I423" s="18" t="n"/>
      <c r="J423" s="17" t="n"/>
      <c r="K423" s="9">
        <f>IF(A423="","",IF(I423&lt;&gt;"",IF(AND(J423&lt;&gt;"",J423&lt;G423),"Pago parcial","Pago"),IF(H423="","Sem previsão",IF(TODAY()&gt;H423,"Atrasado","A receber"))))</f>
        <v/>
      </c>
      <c r="L423" s="10">
        <f>IF(K423="Atrasado",TODAY()-H423,"")</f>
        <v/>
      </c>
      <c r="M423" s="16" t="n"/>
      <c r="N423" s="21">
        <f>IF(A423="",0,IF(K423="Pago",IF(J423="",G423,J423),IF(K423="Pago parcial",J423,0)))</f>
        <v/>
      </c>
      <c r="O423" s="21">
        <f>IF(A423="",0,IF(K423="Pago",0,G423-N423))</f>
        <v/>
      </c>
      <c r="P423" s="22">
        <f>IF(AND(I423&lt;&gt;"",H423&lt;&gt;""),I423-H423,"")</f>
        <v/>
      </c>
    </row>
    <row r="424">
      <c r="A424" s="18" t="n"/>
      <c r="B424" s="19" t="n"/>
      <c r="C424" s="19" t="n"/>
      <c r="D424" s="10">
        <f>IF(OR(B424="",C424=""),"",IF(MOD(C424-B424,1)=0,24,MOD(C424-B424,1)*24))</f>
        <v/>
      </c>
      <c r="E424" s="16" t="n"/>
      <c r="F424" s="9">
        <f>IF(E424="","",IFERROR(INDEX(Fontes!$B$5:$B$54,MATCH(E424,Fontes!$A$5:$A$54,0)),"fonte não cadastrada"))</f>
        <v/>
      </c>
      <c r="G424" s="17" t="n"/>
      <c r="H424" s="20">
        <f>IF(OR(A424="",E424=""),"",IFERROR(IF(INDEX(Fontes!$C$5:$C$54,MATCH(E424,Fontes!$A$5:$A$54,0))="Dias corridos",A424+INDEX(Fontes!$D$5:$D$54,MATCH(E424,Fontes!$A$5:$A$54,0)),DATE(YEAR(A424),MONTH(A424)+INDEX(Fontes!$F$5:$F$54,MATCH(E424,Fontes!$A$5:$A$54,0)),MIN(INDEX(Fontes!$E$5:$E$54,MATCH(E424,Fontes!$A$5:$A$54,0)),DAY(EOMONTH(DATE(YEAR(A424),MONTH(A424)+INDEX(Fontes!$F$5:$F$54,MATCH(E424,Fontes!$A$5:$A$54,0)),1),0))))),""))</f>
        <v/>
      </c>
      <c r="I424" s="18" t="n"/>
      <c r="J424" s="17" t="n"/>
      <c r="K424" s="9">
        <f>IF(A424="","",IF(I424&lt;&gt;"",IF(AND(J424&lt;&gt;"",J424&lt;G424),"Pago parcial","Pago"),IF(H424="","Sem previsão",IF(TODAY()&gt;H424,"Atrasado","A receber"))))</f>
        <v/>
      </c>
      <c r="L424" s="10">
        <f>IF(K424="Atrasado",TODAY()-H424,"")</f>
        <v/>
      </c>
      <c r="M424" s="16" t="n"/>
      <c r="N424" s="21">
        <f>IF(A424="",0,IF(K424="Pago",IF(J424="",G424,J424),IF(K424="Pago parcial",J424,0)))</f>
        <v/>
      </c>
      <c r="O424" s="21">
        <f>IF(A424="",0,IF(K424="Pago",0,G424-N424))</f>
        <v/>
      </c>
      <c r="P424" s="22">
        <f>IF(AND(I424&lt;&gt;"",H424&lt;&gt;""),I424-H424,"")</f>
        <v/>
      </c>
    </row>
    <row r="425">
      <c r="A425" s="18" t="n"/>
      <c r="B425" s="19" t="n"/>
      <c r="C425" s="19" t="n"/>
      <c r="D425" s="10">
        <f>IF(OR(B425="",C425=""),"",IF(MOD(C425-B425,1)=0,24,MOD(C425-B425,1)*24))</f>
        <v/>
      </c>
      <c r="E425" s="16" t="n"/>
      <c r="F425" s="9">
        <f>IF(E425="","",IFERROR(INDEX(Fontes!$B$5:$B$54,MATCH(E425,Fontes!$A$5:$A$54,0)),"fonte não cadastrada"))</f>
        <v/>
      </c>
      <c r="G425" s="17" t="n"/>
      <c r="H425" s="20">
        <f>IF(OR(A425="",E425=""),"",IFERROR(IF(INDEX(Fontes!$C$5:$C$54,MATCH(E425,Fontes!$A$5:$A$54,0))="Dias corridos",A425+INDEX(Fontes!$D$5:$D$54,MATCH(E425,Fontes!$A$5:$A$54,0)),DATE(YEAR(A425),MONTH(A425)+INDEX(Fontes!$F$5:$F$54,MATCH(E425,Fontes!$A$5:$A$54,0)),MIN(INDEX(Fontes!$E$5:$E$54,MATCH(E425,Fontes!$A$5:$A$54,0)),DAY(EOMONTH(DATE(YEAR(A425),MONTH(A425)+INDEX(Fontes!$F$5:$F$54,MATCH(E425,Fontes!$A$5:$A$54,0)),1),0))))),""))</f>
        <v/>
      </c>
      <c r="I425" s="18" t="n"/>
      <c r="J425" s="17" t="n"/>
      <c r="K425" s="9">
        <f>IF(A425="","",IF(I425&lt;&gt;"",IF(AND(J425&lt;&gt;"",J425&lt;G425),"Pago parcial","Pago"),IF(H425="","Sem previsão",IF(TODAY()&gt;H425,"Atrasado","A receber"))))</f>
        <v/>
      </c>
      <c r="L425" s="10">
        <f>IF(K425="Atrasado",TODAY()-H425,"")</f>
        <v/>
      </c>
      <c r="M425" s="16" t="n"/>
      <c r="N425" s="21">
        <f>IF(A425="",0,IF(K425="Pago",IF(J425="",G425,J425),IF(K425="Pago parcial",J425,0)))</f>
        <v/>
      </c>
      <c r="O425" s="21">
        <f>IF(A425="",0,IF(K425="Pago",0,G425-N425))</f>
        <v/>
      </c>
      <c r="P425" s="22">
        <f>IF(AND(I425&lt;&gt;"",H425&lt;&gt;""),I425-H425,"")</f>
        <v/>
      </c>
    </row>
    <row r="426">
      <c r="A426" s="18" t="n"/>
      <c r="B426" s="19" t="n"/>
      <c r="C426" s="19" t="n"/>
      <c r="D426" s="10">
        <f>IF(OR(B426="",C426=""),"",IF(MOD(C426-B426,1)=0,24,MOD(C426-B426,1)*24))</f>
        <v/>
      </c>
      <c r="E426" s="16" t="n"/>
      <c r="F426" s="9">
        <f>IF(E426="","",IFERROR(INDEX(Fontes!$B$5:$B$54,MATCH(E426,Fontes!$A$5:$A$54,0)),"fonte não cadastrada"))</f>
        <v/>
      </c>
      <c r="G426" s="17" t="n"/>
      <c r="H426" s="20">
        <f>IF(OR(A426="",E426=""),"",IFERROR(IF(INDEX(Fontes!$C$5:$C$54,MATCH(E426,Fontes!$A$5:$A$54,0))="Dias corridos",A426+INDEX(Fontes!$D$5:$D$54,MATCH(E426,Fontes!$A$5:$A$54,0)),DATE(YEAR(A426),MONTH(A426)+INDEX(Fontes!$F$5:$F$54,MATCH(E426,Fontes!$A$5:$A$54,0)),MIN(INDEX(Fontes!$E$5:$E$54,MATCH(E426,Fontes!$A$5:$A$54,0)),DAY(EOMONTH(DATE(YEAR(A426),MONTH(A426)+INDEX(Fontes!$F$5:$F$54,MATCH(E426,Fontes!$A$5:$A$54,0)),1),0))))),""))</f>
        <v/>
      </c>
      <c r="I426" s="18" t="n"/>
      <c r="J426" s="17" t="n"/>
      <c r="K426" s="9">
        <f>IF(A426="","",IF(I426&lt;&gt;"",IF(AND(J426&lt;&gt;"",J426&lt;G426),"Pago parcial","Pago"),IF(H426="","Sem previsão",IF(TODAY()&gt;H426,"Atrasado","A receber"))))</f>
        <v/>
      </c>
      <c r="L426" s="10">
        <f>IF(K426="Atrasado",TODAY()-H426,"")</f>
        <v/>
      </c>
      <c r="M426" s="16" t="n"/>
      <c r="N426" s="21">
        <f>IF(A426="",0,IF(K426="Pago",IF(J426="",G426,J426),IF(K426="Pago parcial",J426,0)))</f>
        <v/>
      </c>
      <c r="O426" s="21">
        <f>IF(A426="",0,IF(K426="Pago",0,G426-N426))</f>
        <v/>
      </c>
      <c r="P426" s="22">
        <f>IF(AND(I426&lt;&gt;"",H426&lt;&gt;""),I426-H426,"")</f>
        <v/>
      </c>
    </row>
    <row r="427">
      <c r="A427" s="18" t="n"/>
      <c r="B427" s="19" t="n"/>
      <c r="C427" s="19" t="n"/>
      <c r="D427" s="10">
        <f>IF(OR(B427="",C427=""),"",IF(MOD(C427-B427,1)=0,24,MOD(C427-B427,1)*24))</f>
        <v/>
      </c>
      <c r="E427" s="16" t="n"/>
      <c r="F427" s="9">
        <f>IF(E427="","",IFERROR(INDEX(Fontes!$B$5:$B$54,MATCH(E427,Fontes!$A$5:$A$54,0)),"fonte não cadastrada"))</f>
        <v/>
      </c>
      <c r="G427" s="17" t="n"/>
      <c r="H427" s="20">
        <f>IF(OR(A427="",E427=""),"",IFERROR(IF(INDEX(Fontes!$C$5:$C$54,MATCH(E427,Fontes!$A$5:$A$54,0))="Dias corridos",A427+INDEX(Fontes!$D$5:$D$54,MATCH(E427,Fontes!$A$5:$A$54,0)),DATE(YEAR(A427),MONTH(A427)+INDEX(Fontes!$F$5:$F$54,MATCH(E427,Fontes!$A$5:$A$54,0)),MIN(INDEX(Fontes!$E$5:$E$54,MATCH(E427,Fontes!$A$5:$A$54,0)),DAY(EOMONTH(DATE(YEAR(A427),MONTH(A427)+INDEX(Fontes!$F$5:$F$54,MATCH(E427,Fontes!$A$5:$A$54,0)),1),0))))),""))</f>
        <v/>
      </c>
      <c r="I427" s="18" t="n"/>
      <c r="J427" s="17" t="n"/>
      <c r="K427" s="9">
        <f>IF(A427="","",IF(I427&lt;&gt;"",IF(AND(J427&lt;&gt;"",J427&lt;G427),"Pago parcial","Pago"),IF(H427="","Sem previsão",IF(TODAY()&gt;H427,"Atrasado","A receber"))))</f>
        <v/>
      </c>
      <c r="L427" s="10">
        <f>IF(K427="Atrasado",TODAY()-H427,"")</f>
        <v/>
      </c>
      <c r="M427" s="16" t="n"/>
      <c r="N427" s="21">
        <f>IF(A427="",0,IF(K427="Pago",IF(J427="",G427,J427),IF(K427="Pago parcial",J427,0)))</f>
        <v/>
      </c>
      <c r="O427" s="21">
        <f>IF(A427="",0,IF(K427="Pago",0,G427-N427))</f>
        <v/>
      </c>
      <c r="P427" s="22">
        <f>IF(AND(I427&lt;&gt;"",H427&lt;&gt;""),I427-H427,"")</f>
        <v/>
      </c>
    </row>
    <row r="428">
      <c r="A428" s="18" t="n"/>
      <c r="B428" s="19" t="n"/>
      <c r="C428" s="19" t="n"/>
      <c r="D428" s="10">
        <f>IF(OR(B428="",C428=""),"",IF(MOD(C428-B428,1)=0,24,MOD(C428-B428,1)*24))</f>
        <v/>
      </c>
      <c r="E428" s="16" t="n"/>
      <c r="F428" s="9">
        <f>IF(E428="","",IFERROR(INDEX(Fontes!$B$5:$B$54,MATCH(E428,Fontes!$A$5:$A$54,0)),"fonte não cadastrada"))</f>
        <v/>
      </c>
      <c r="G428" s="17" t="n"/>
      <c r="H428" s="20">
        <f>IF(OR(A428="",E428=""),"",IFERROR(IF(INDEX(Fontes!$C$5:$C$54,MATCH(E428,Fontes!$A$5:$A$54,0))="Dias corridos",A428+INDEX(Fontes!$D$5:$D$54,MATCH(E428,Fontes!$A$5:$A$54,0)),DATE(YEAR(A428),MONTH(A428)+INDEX(Fontes!$F$5:$F$54,MATCH(E428,Fontes!$A$5:$A$54,0)),MIN(INDEX(Fontes!$E$5:$E$54,MATCH(E428,Fontes!$A$5:$A$54,0)),DAY(EOMONTH(DATE(YEAR(A428),MONTH(A428)+INDEX(Fontes!$F$5:$F$54,MATCH(E428,Fontes!$A$5:$A$54,0)),1),0))))),""))</f>
        <v/>
      </c>
      <c r="I428" s="18" t="n"/>
      <c r="J428" s="17" t="n"/>
      <c r="K428" s="9">
        <f>IF(A428="","",IF(I428&lt;&gt;"",IF(AND(J428&lt;&gt;"",J428&lt;G428),"Pago parcial","Pago"),IF(H428="","Sem previsão",IF(TODAY()&gt;H428,"Atrasado","A receber"))))</f>
        <v/>
      </c>
      <c r="L428" s="10">
        <f>IF(K428="Atrasado",TODAY()-H428,"")</f>
        <v/>
      </c>
      <c r="M428" s="16" t="n"/>
      <c r="N428" s="21">
        <f>IF(A428="",0,IF(K428="Pago",IF(J428="",G428,J428),IF(K428="Pago parcial",J428,0)))</f>
        <v/>
      </c>
      <c r="O428" s="21">
        <f>IF(A428="",0,IF(K428="Pago",0,G428-N428))</f>
        <v/>
      </c>
      <c r="P428" s="22">
        <f>IF(AND(I428&lt;&gt;"",H428&lt;&gt;""),I428-H428,"")</f>
        <v/>
      </c>
    </row>
    <row r="429">
      <c r="A429" s="18" t="n"/>
      <c r="B429" s="19" t="n"/>
      <c r="C429" s="19" t="n"/>
      <c r="D429" s="10">
        <f>IF(OR(B429="",C429=""),"",IF(MOD(C429-B429,1)=0,24,MOD(C429-B429,1)*24))</f>
        <v/>
      </c>
      <c r="E429" s="16" t="n"/>
      <c r="F429" s="9">
        <f>IF(E429="","",IFERROR(INDEX(Fontes!$B$5:$B$54,MATCH(E429,Fontes!$A$5:$A$54,0)),"fonte não cadastrada"))</f>
        <v/>
      </c>
      <c r="G429" s="17" t="n"/>
      <c r="H429" s="20">
        <f>IF(OR(A429="",E429=""),"",IFERROR(IF(INDEX(Fontes!$C$5:$C$54,MATCH(E429,Fontes!$A$5:$A$54,0))="Dias corridos",A429+INDEX(Fontes!$D$5:$D$54,MATCH(E429,Fontes!$A$5:$A$54,0)),DATE(YEAR(A429),MONTH(A429)+INDEX(Fontes!$F$5:$F$54,MATCH(E429,Fontes!$A$5:$A$54,0)),MIN(INDEX(Fontes!$E$5:$E$54,MATCH(E429,Fontes!$A$5:$A$54,0)),DAY(EOMONTH(DATE(YEAR(A429),MONTH(A429)+INDEX(Fontes!$F$5:$F$54,MATCH(E429,Fontes!$A$5:$A$54,0)),1),0))))),""))</f>
        <v/>
      </c>
      <c r="I429" s="18" t="n"/>
      <c r="J429" s="17" t="n"/>
      <c r="K429" s="9">
        <f>IF(A429="","",IF(I429&lt;&gt;"",IF(AND(J429&lt;&gt;"",J429&lt;G429),"Pago parcial","Pago"),IF(H429="","Sem previsão",IF(TODAY()&gt;H429,"Atrasado","A receber"))))</f>
        <v/>
      </c>
      <c r="L429" s="10">
        <f>IF(K429="Atrasado",TODAY()-H429,"")</f>
        <v/>
      </c>
      <c r="M429" s="16" t="n"/>
      <c r="N429" s="21">
        <f>IF(A429="",0,IF(K429="Pago",IF(J429="",G429,J429),IF(K429="Pago parcial",J429,0)))</f>
        <v/>
      </c>
      <c r="O429" s="21">
        <f>IF(A429="",0,IF(K429="Pago",0,G429-N429))</f>
        <v/>
      </c>
      <c r="P429" s="22">
        <f>IF(AND(I429&lt;&gt;"",H429&lt;&gt;""),I429-H429,"")</f>
        <v/>
      </c>
    </row>
    <row r="430">
      <c r="A430" s="18" t="n"/>
      <c r="B430" s="19" t="n"/>
      <c r="C430" s="19" t="n"/>
      <c r="D430" s="10">
        <f>IF(OR(B430="",C430=""),"",IF(MOD(C430-B430,1)=0,24,MOD(C430-B430,1)*24))</f>
        <v/>
      </c>
      <c r="E430" s="16" t="n"/>
      <c r="F430" s="9">
        <f>IF(E430="","",IFERROR(INDEX(Fontes!$B$5:$B$54,MATCH(E430,Fontes!$A$5:$A$54,0)),"fonte não cadastrada"))</f>
        <v/>
      </c>
      <c r="G430" s="17" t="n"/>
      <c r="H430" s="20">
        <f>IF(OR(A430="",E430=""),"",IFERROR(IF(INDEX(Fontes!$C$5:$C$54,MATCH(E430,Fontes!$A$5:$A$54,0))="Dias corridos",A430+INDEX(Fontes!$D$5:$D$54,MATCH(E430,Fontes!$A$5:$A$54,0)),DATE(YEAR(A430),MONTH(A430)+INDEX(Fontes!$F$5:$F$54,MATCH(E430,Fontes!$A$5:$A$54,0)),MIN(INDEX(Fontes!$E$5:$E$54,MATCH(E430,Fontes!$A$5:$A$54,0)),DAY(EOMONTH(DATE(YEAR(A430),MONTH(A430)+INDEX(Fontes!$F$5:$F$54,MATCH(E430,Fontes!$A$5:$A$54,0)),1),0))))),""))</f>
        <v/>
      </c>
      <c r="I430" s="18" t="n"/>
      <c r="J430" s="17" t="n"/>
      <c r="K430" s="9">
        <f>IF(A430="","",IF(I430&lt;&gt;"",IF(AND(J430&lt;&gt;"",J430&lt;G430),"Pago parcial","Pago"),IF(H430="","Sem previsão",IF(TODAY()&gt;H430,"Atrasado","A receber"))))</f>
        <v/>
      </c>
      <c r="L430" s="10">
        <f>IF(K430="Atrasado",TODAY()-H430,"")</f>
        <v/>
      </c>
      <c r="M430" s="16" t="n"/>
      <c r="N430" s="21">
        <f>IF(A430="",0,IF(K430="Pago",IF(J430="",G430,J430),IF(K430="Pago parcial",J430,0)))</f>
        <v/>
      </c>
      <c r="O430" s="21">
        <f>IF(A430="",0,IF(K430="Pago",0,G430-N430))</f>
        <v/>
      </c>
      <c r="P430" s="22">
        <f>IF(AND(I430&lt;&gt;"",H430&lt;&gt;""),I430-H430,"")</f>
        <v/>
      </c>
    </row>
    <row r="431">
      <c r="A431" s="18" t="n"/>
      <c r="B431" s="19" t="n"/>
      <c r="C431" s="19" t="n"/>
      <c r="D431" s="10">
        <f>IF(OR(B431="",C431=""),"",IF(MOD(C431-B431,1)=0,24,MOD(C431-B431,1)*24))</f>
        <v/>
      </c>
      <c r="E431" s="16" t="n"/>
      <c r="F431" s="9">
        <f>IF(E431="","",IFERROR(INDEX(Fontes!$B$5:$B$54,MATCH(E431,Fontes!$A$5:$A$54,0)),"fonte não cadastrada"))</f>
        <v/>
      </c>
      <c r="G431" s="17" t="n"/>
      <c r="H431" s="20">
        <f>IF(OR(A431="",E431=""),"",IFERROR(IF(INDEX(Fontes!$C$5:$C$54,MATCH(E431,Fontes!$A$5:$A$54,0))="Dias corridos",A431+INDEX(Fontes!$D$5:$D$54,MATCH(E431,Fontes!$A$5:$A$54,0)),DATE(YEAR(A431),MONTH(A431)+INDEX(Fontes!$F$5:$F$54,MATCH(E431,Fontes!$A$5:$A$54,0)),MIN(INDEX(Fontes!$E$5:$E$54,MATCH(E431,Fontes!$A$5:$A$54,0)),DAY(EOMONTH(DATE(YEAR(A431),MONTH(A431)+INDEX(Fontes!$F$5:$F$54,MATCH(E431,Fontes!$A$5:$A$54,0)),1),0))))),""))</f>
        <v/>
      </c>
      <c r="I431" s="18" t="n"/>
      <c r="J431" s="17" t="n"/>
      <c r="K431" s="9">
        <f>IF(A431="","",IF(I431&lt;&gt;"",IF(AND(J431&lt;&gt;"",J431&lt;G431),"Pago parcial","Pago"),IF(H431="","Sem previsão",IF(TODAY()&gt;H431,"Atrasado","A receber"))))</f>
        <v/>
      </c>
      <c r="L431" s="10">
        <f>IF(K431="Atrasado",TODAY()-H431,"")</f>
        <v/>
      </c>
      <c r="M431" s="16" t="n"/>
      <c r="N431" s="21">
        <f>IF(A431="",0,IF(K431="Pago",IF(J431="",G431,J431),IF(K431="Pago parcial",J431,0)))</f>
        <v/>
      </c>
      <c r="O431" s="21">
        <f>IF(A431="",0,IF(K431="Pago",0,G431-N431))</f>
        <v/>
      </c>
      <c r="P431" s="22">
        <f>IF(AND(I431&lt;&gt;"",H431&lt;&gt;""),I431-H431,"")</f>
        <v/>
      </c>
    </row>
    <row r="432">
      <c r="A432" s="18" t="n"/>
      <c r="B432" s="19" t="n"/>
      <c r="C432" s="19" t="n"/>
      <c r="D432" s="10">
        <f>IF(OR(B432="",C432=""),"",IF(MOD(C432-B432,1)=0,24,MOD(C432-B432,1)*24))</f>
        <v/>
      </c>
      <c r="E432" s="16" t="n"/>
      <c r="F432" s="9">
        <f>IF(E432="","",IFERROR(INDEX(Fontes!$B$5:$B$54,MATCH(E432,Fontes!$A$5:$A$54,0)),"fonte não cadastrada"))</f>
        <v/>
      </c>
      <c r="G432" s="17" t="n"/>
      <c r="H432" s="20">
        <f>IF(OR(A432="",E432=""),"",IFERROR(IF(INDEX(Fontes!$C$5:$C$54,MATCH(E432,Fontes!$A$5:$A$54,0))="Dias corridos",A432+INDEX(Fontes!$D$5:$D$54,MATCH(E432,Fontes!$A$5:$A$54,0)),DATE(YEAR(A432),MONTH(A432)+INDEX(Fontes!$F$5:$F$54,MATCH(E432,Fontes!$A$5:$A$54,0)),MIN(INDEX(Fontes!$E$5:$E$54,MATCH(E432,Fontes!$A$5:$A$54,0)),DAY(EOMONTH(DATE(YEAR(A432),MONTH(A432)+INDEX(Fontes!$F$5:$F$54,MATCH(E432,Fontes!$A$5:$A$54,0)),1),0))))),""))</f>
        <v/>
      </c>
      <c r="I432" s="18" t="n"/>
      <c r="J432" s="17" t="n"/>
      <c r="K432" s="9">
        <f>IF(A432="","",IF(I432&lt;&gt;"",IF(AND(J432&lt;&gt;"",J432&lt;G432),"Pago parcial","Pago"),IF(H432="","Sem previsão",IF(TODAY()&gt;H432,"Atrasado","A receber"))))</f>
        <v/>
      </c>
      <c r="L432" s="10">
        <f>IF(K432="Atrasado",TODAY()-H432,"")</f>
        <v/>
      </c>
      <c r="M432" s="16" t="n"/>
      <c r="N432" s="21">
        <f>IF(A432="",0,IF(K432="Pago",IF(J432="",G432,J432),IF(K432="Pago parcial",J432,0)))</f>
        <v/>
      </c>
      <c r="O432" s="21">
        <f>IF(A432="",0,IF(K432="Pago",0,G432-N432))</f>
        <v/>
      </c>
      <c r="P432" s="22">
        <f>IF(AND(I432&lt;&gt;"",H432&lt;&gt;""),I432-H432,"")</f>
        <v/>
      </c>
    </row>
    <row r="433">
      <c r="A433" s="18" t="n"/>
      <c r="B433" s="19" t="n"/>
      <c r="C433" s="19" t="n"/>
      <c r="D433" s="10">
        <f>IF(OR(B433="",C433=""),"",IF(MOD(C433-B433,1)=0,24,MOD(C433-B433,1)*24))</f>
        <v/>
      </c>
      <c r="E433" s="16" t="n"/>
      <c r="F433" s="9">
        <f>IF(E433="","",IFERROR(INDEX(Fontes!$B$5:$B$54,MATCH(E433,Fontes!$A$5:$A$54,0)),"fonte não cadastrada"))</f>
        <v/>
      </c>
      <c r="G433" s="17" t="n"/>
      <c r="H433" s="20">
        <f>IF(OR(A433="",E433=""),"",IFERROR(IF(INDEX(Fontes!$C$5:$C$54,MATCH(E433,Fontes!$A$5:$A$54,0))="Dias corridos",A433+INDEX(Fontes!$D$5:$D$54,MATCH(E433,Fontes!$A$5:$A$54,0)),DATE(YEAR(A433),MONTH(A433)+INDEX(Fontes!$F$5:$F$54,MATCH(E433,Fontes!$A$5:$A$54,0)),MIN(INDEX(Fontes!$E$5:$E$54,MATCH(E433,Fontes!$A$5:$A$54,0)),DAY(EOMONTH(DATE(YEAR(A433),MONTH(A433)+INDEX(Fontes!$F$5:$F$54,MATCH(E433,Fontes!$A$5:$A$54,0)),1),0))))),""))</f>
        <v/>
      </c>
      <c r="I433" s="18" t="n"/>
      <c r="J433" s="17" t="n"/>
      <c r="K433" s="9">
        <f>IF(A433="","",IF(I433&lt;&gt;"",IF(AND(J433&lt;&gt;"",J433&lt;G433),"Pago parcial","Pago"),IF(H433="","Sem previsão",IF(TODAY()&gt;H433,"Atrasado","A receber"))))</f>
        <v/>
      </c>
      <c r="L433" s="10">
        <f>IF(K433="Atrasado",TODAY()-H433,"")</f>
        <v/>
      </c>
      <c r="M433" s="16" t="n"/>
      <c r="N433" s="21">
        <f>IF(A433="",0,IF(K433="Pago",IF(J433="",G433,J433),IF(K433="Pago parcial",J433,0)))</f>
        <v/>
      </c>
      <c r="O433" s="21">
        <f>IF(A433="",0,IF(K433="Pago",0,G433-N433))</f>
        <v/>
      </c>
      <c r="P433" s="22">
        <f>IF(AND(I433&lt;&gt;"",H433&lt;&gt;""),I433-H433,"")</f>
        <v/>
      </c>
    </row>
    <row r="434">
      <c r="A434" s="18" t="n"/>
      <c r="B434" s="19" t="n"/>
      <c r="C434" s="19" t="n"/>
      <c r="D434" s="10">
        <f>IF(OR(B434="",C434=""),"",IF(MOD(C434-B434,1)=0,24,MOD(C434-B434,1)*24))</f>
        <v/>
      </c>
      <c r="E434" s="16" t="n"/>
      <c r="F434" s="9">
        <f>IF(E434="","",IFERROR(INDEX(Fontes!$B$5:$B$54,MATCH(E434,Fontes!$A$5:$A$54,0)),"fonte não cadastrada"))</f>
        <v/>
      </c>
      <c r="G434" s="17" t="n"/>
      <c r="H434" s="20">
        <f>IF(OR(A434="",E434=""),"",IFERROR(IF(INDEX(Fontes!$C$5:$C$54,MATCH(E434,Fontes!$A$5:$A$54,0))="Dias corridos",A434+INDEX(Fontes!$D$5:$D$54,MATCH(E434,Fontes!$A$5:$A$54,0)),DATE(YEAR(A434),MONTH(A434)+INDEX(Fontes!$F$5:$F$54,MATCH(E434,Fontes!$A$5:$A$54,0)),MIN(INDEX(Fontes!$E$5:$E$54,MATCH(E434,Fontes!$A$5:$A$54,0)),DAY(EOMONTH(DATE(YEAR(A434),MONTH(A434)+INDEX(Fontes!$F$5:$F$54,MATCH(E434,Fontes!$A$5:$A$54,0)),1),0))))),""))</f>
        <v/>
      </c>
      <c r="I434" s="18" t="n"/>
      <c r="J434" s="17" t="n"/>
      <c r="K434" s="9">
        <f>IF(A434="","",IF(I434&lt;&gt;"",IF(AND(J434&lt;&gt;"",J434&lt;G434),"Pago parcial","Pago"),IF(H434="","Sem previsão",IF(TODAY()&gt;H434,"Atrasado","A receber"))))</f>
        <v/>
      </c>
      <c r="L434" s="10">
        <f>IF(K434="Atrasado",TODAY()-H434,"")</f>
        <v/>
      </c>
      <c r="M434" s="16" t="n"/>
      <c r="N434" s="21">
        <f>IF(A434="",0,IF(K434="Pago",IF(J434="",G434,J434),IF(K434="Pago parcial",J434,0)))</f>
        <v/>
      </c>
      <c r="O434" s="21">
        <f>IF(A434="",0,IF(K434="Pago",0,G434-N434))</f>
        <v/>
      </c>
      <c r="P434" s="22">
        <f>IF(AND(I434&lt;&gt;"",H434&lt;&gt;""),I434-H434,"")</f>
        <v/>
      </c>
    </row>
    <row r="435">
      <c r="A435" s="18" t="n"/>
      <c r="B435" s="19" t="n"/>
      <c r="C435" s="19" t="n"/>
      <c r="D435" s="10">
        <f>IF(OR(B435="",C435=""),"",IF(MOD(C435-B435,1)=0,24,MOD(C435-B435,1)*24))</f>
        <v/>
      </c>
      <c r="E435" s="16" t="n"/>
      <c r="F435" s="9">
        <f>IF(E435="","",IFERROR(INDEX(Fontes!$B$5:$B$54,MATCH(E435,Fontes!$A$5:$A$54,0)),"fonte não cadastrada"))</f>
        <v/>
      </c>
      <c r="G435" s="17" t="n"/>
      <c r="H435" s="20">
        <f>IF(OR(A435="",E435=""),"",IFERROR(IF(INDEX(Fontes!$C$5:$C$54,MATCH(E435,Fontes!$A$5:$A$54,0))="Dias corridos",A435+INDEX(Fontes!$D$5:$D$54,MATCH(E435,Fontes!$A$5:$A$54,0)),DATE(YEAR(A435),MONTH(A435)+INDEX(Fontes!$F$5:$F$54,MATCH(E435,Fontes!$A$5:$A$54,0)),MIN(INDEX(Fontes!$E$5:$E$54,MATCH(E435,Fontes!$A$5:$A$54,0)),DAY(EOMONTH(DATE(YEAR(A435),MONTH(A435)+INDEX(Fontes!$F$5:$F$54,MATCH(E435,Fontes!$A$5:$A$54,0)),1),0))))),""))</f>
        <v/>
      </c>
      <c r="I435" s="18" t="n"/>
      <c r="J435" s="17" t="n"/>
      <c r="K435" s="9">
        <f>IF(A435="","",IF(I435&lt;&gt;"",IF(AND(J435&lt;&gt;"",J435&lt;G435),"Pago parcial","Pago"),IF(H435="","Sem previsão",IF(TODAY()&gt;H435,"Atrasado","A receber"))))</f>
        <v/>
      </c>
      <c r="L435" s="10">
        <f>IF(K435="Atrasado",TODAY()-H435,"")</f>
        <v/>
      </c>
      <c r="M435" s="16" t="n"/>
      <c r="N435" s="21">
        <f>IF(A435="",0,IF(K435="Pago",IF(J435="",G435,J435),IF(K435="Pago parcial",J435,0)))</f>
        <v/>
      </c>
      <c r="O435" s="21">
        <f>IF(A435="",0,IF(K435="Pago",0,G435-N435))</f>
        <v/>
      </c>
      <c r="P435" s="22">
        <f>IF(AND(I435&lt;&gt;"",H435&lt;&gt;""),I435-H435,"")</f>
        <v/>
      </c>
    </row>
    <row r="436">
      <c r="A436" s="18" t="n"/>
      <c r="B436" s="19" t="n"/>
      <c r="C436" s="19" t="n"/>
      <c r="D436" s="10">
        <f>IF(OR(B436="",C436=""),"",IF(MOD(C436-B436,1)=0,24,MOD(C436-B436,1)*24))</f>
        <v/>
      </c>
      <c r="E436" s="16" t="n"/>
      <c r="F436" s="9">
        <f>IF(E436="","",IFERROR(INDEX(Fontes!$B$5:$B$54,MATCH(E436,Fontes!$A$5:$A$54,0)),"fonte não cadastrada"))</f>
        <v/>
      </c>
      <c r="G436" s="17" t="n"/>
      <c r="H436" s="20">
        <f>IF(OR(A436="",E436=""),"",IFERROR(IF(INDEX(Fontes!$C$5:$C$54,MATCH(E436,Fontes!$A$5:$A$54,0))="Dias corridos",A436+INDEX(Fontes!$D$5:$D$54,MATCH(E436,Fontes!$A$5:$A$54,0)),DATE(YEAR(A436),MONTH(A436)+INDEX(Fontes!$F$5:$F$54,MATCH(E436,Fontes!$A$5:$A$54,0)),MIN(INDEX(Fontes!$E$5:$E$54,MATCH(E436,Fontes!$A$5:$A$54,0)),DAY(EOMONTH(DATE(YEAR(A436),MONTH(A436)+INDEX(Fontes!$F$5:$F$54,MATCH(E436,Fontes!$A$5:$A$54,0)),1),0))))),""))</f>
        <v/>
      </c>
      <c r="I436" s="18" t="n"/>
      <c r="J436" s="17" t="n"/>
      <c r="K436" s="9">
        <f>IF(A436="","",IF(I436&lt;&gt;"",IF(AND(J436&lt;&gt;"",J436&lt;G436),"Pago parcial","Pago"),IF(H436="","Sem previsão",IF(TODAY()&gt;H436,"Atrasado","A receber"))))</f>
        <v/>
      </c>
      <c r="L436" s="10">
        <f>IF(K436="Atrasado",TODAY()-H436,"")</f>
        <v/>
      </c>
      <c r="M436" s="16" t="n"/>
      <c r="N436" s="21">
        <f>IF(A436="",0,IF(K436="Pago",IF(J436="",G436,J436),IF(K436="Pago parcial",J436,0)))</f>
        <v/>
      </c>
      <c r="O436" s="21">
        <f>IF(A436="",0,IF(K436="Pago",0,G436-N436))</f>
        <v/>
      </c>
      <c r="P436" s="22">
        <f>IF(AND(I436&lt;&gt;"",H436&lt;&gt;""),I436-H436,"")</f>
        <v/>
      </c>
    </row>
    <row r="437">
      <c r="A437" s="18" t="n"/>
      <c r="B437" s="19" t="n"/>
      <c r="C437" s="19" t="n"/>
      <c r="D437" s="10">
        <f>IF(OR(B437="",C437=""),"",IF(MOD(C437-B437,1)=0,24,MOD(C437-B437,1)*24))</f>
        <v/>
      </c>
      <c r="E437" s="16" t="n"/>
      <c r="F437" s="9">
        <f>IF(E437="","",IFERROR(INDEX(Fontes!$B$5:$B$54,MATCH(E437,Fontes!$A$5:$A$54,0)),"fonte não cadastrada"))</f>
        <v/>
      </c>
      <c r="G437" s="17" t="n"/>
      <c r="H437" s="20">
        <f>IF(OR(A437="",E437=""),"",IFERROR(IF(INDEX(Fontes!$C$5:$C$54,MATCH(E437,Fontes!$A$5:$A$54,0))="Dias corridos",A437+INDEX(Fontes!$D$5:$D$54,MATCH(E437,Fontes!$A$5:$A$54,0)),DATE(YEAR(A437),MONTH(A437)+INDEX(Fontes!$F$5:$F$54,MATCH(E437,Fontes!$A$5:$A$54,0)),MIN(INDEX(Fontes!$E$5:$E$54,MATCH(E437,Fontes!$A$5:$A$54,0)),DAY(EOMONTH(DATE(YEAR(A437),MONTH(A437)+INDEX(Fontes!$F$5:$F$54,MATCH(E437,Fontes!$A$5:$A$54,0)),1),0))))),""))</f>
        <v/>
      </c>
      <c r="I437" s="18" t="n"/>
      <c r="J437" s="17" t="n"/>
      <c r="K437" s="9">
        <f>IF(A437="","",IF(I437&lt;&gt;"",IF(AND(J437&lt;&gt;"",J437&lt;G437),"Pago parcial","Pago"),IF(H437="","Sem previsão",IF(TODAY()&gt;H437,"Atrasado","A receber"))))</f>
        <v/>
      </c>
      <c r="L437" s="10">
        <f>IF(K437="Atrasado",TODAY()-H437,"")</f>
        <v/>
      </c>
      <c r="M437" s="16" t="n"/>
      <c r="N437" s="21">
        <f>IF(A437="",0,IF(K437="Pago",IF(J437="",G437,J437),IF(K437="Pago parcial",J437,0)))</f>
        <v/>
      </c>
      <c r="O437" s="21">
        <f>IF(A437="",0,IF(K437="Pago",0,G437-N437))</f>
        <v/>
      </c>
      <c r="P437" s="22">
        <f>IF(AND(I437&lt;&gt;"",H437&lt;&gt;""),I437-H437,"")</f>
        <v/>
      </c>
    </row>
    <row r="438">
      <c r="A438" s="18" t="n"/>
      <c r="B438" s="19" t="n"/>
      <c r="C438" s="19" t="n"/>
      <c r="D438" s="10">
        <f>IF(OR(B438="",C438=""),"",IF(MOD(C438-B438,1)=0,24,MOD(C438-B438,1)*24))</f>
        <v/>
      </c>
      <c r="E438" s="16" t="n"/>
      <c r="F438" s="9">
        <f>IF(E438="","",IFERROR(INDEX(Fontes!$B$5:$B$54,MATCH(E438,Fontes!$A$5:$A$54,0)),"fonte não cadastrada"))</f>
        <v/>
      </c>
      <c r="G438" s="17" t="n"/>
      <c r="H438" s="20">
        <f>IF(OR(A438="",E438=""),"",IFERROR(IF(INDEX(Fontes!$C$5:$C$54,MATCH(E438,Fontes!$A$5:$A$54,0))="Dias corridos",A438+INDEX(Fontes!$D$5:$D$54,MATCH(E438,Fontes!$A$5:$A$54,0)),DATE(YEAR(A438),MONTH(A438)+INDEX(Fontes!$F$5:$F$54,MATCH(E438,Fontes!$A$5:$A$54,0)),MIN(INDEX(Fontes!$E$5:$E$54,MATCH(E438,Fontes!$A$5:$A$54,0)),DAY(EOMONTH(DATE(YEAR(A438),MONTH(A438)+INDEX(Fontes!$F$5:$F$54,MATCH(E438,Fontes!$A$5:$A$54,0)),1),0))))),""))</f>
        <v/>
      </c>
      <c r="I438" s="18" t="n"/>
      <c r="J438" s="17" t="n"/>
      <c r="K438" s="9">
        <f>IF(A438="","",IF(I438&lt;&gt;"",IF(AND(J438&lt;&gt;"",J438&lt;G438),"Pago parcial","Pago"),IF(H438="","Sem previsão",IF(TODAY()&gt;H438,"Atrasado","A receber"))))</f>
        <v/>
      </c>
      <c r="L438" s="10">
        <f>IF(K438="Atrasado",TODAY()-H438,"")</f>
        <v/>
      </c>
      <c r="M438" s="16" t="n"/>
      <c r="N438" s="21">
        <f>IF(A438="",0,IF(K438="Pago",IF(J438="",G438,J438),IF(K438="Pago parcial",J438,0)))</f>
        <v/>
      </c>
      <c r="O438" s="21">
        <f>IF(A438="",0,IF(K438="Pago",0,G438-N438))</f>
        <v/>
      </c>
      <c r="P438" s="22">
        <f>IF(AND(I438&lt;&gt;"",H438&lt;&gt;""),I438-H438,"")</f>
        <v/>
      </c>
    </row>
    <row r="439">
      <c r="A439" s="18" t="n"/>
      <c r="B439" s="19" t="n"/>
      <c r="C439" s="19" t="n"/>
      <c r="D439" s="10">
        <f>IF(OR(B439="",C439=""),"",IF(MOD(C439-B439,1)=0,24,MOD(C439-B439,1)*24))</f>
        <v/>
      </c>
      <c r="E439" s="16" t="n"/>
      <c r="F439" s="9">
        <f>IF(E439="","",IFERROR(INDEX(Fontes!$B$5:$B$54,MATCH(E439,Fontes!$A$5:$A$54,0)),"fonte não cadastrada"))</f>
        <v/>
      </c>
      <c r="G439" s="17" t="n"/>
      <c r="H439" s="20">
        <f>IF(OR(A439="",E439=""),"",IFERROR(IF(INDEX(Fontes!$C$5:$C$54,MATCH(E439,Fontes!$A$5:$A$54,0))="Dias corridos",A439+INDEX(Fontes!$D$5:$D$54,MATCH(E439,Fontes!$A$5:$A$54,0)),DATE(YEAR(A439),MONTH(A439)+INDEX(Fontes!$F$5:$F$54,MATCH(E439,Fontes!$A$5:$A$54,0)),MIN(INDEX(Fontes!$E$5:$E$54,MATCH(E439,Fontes!$A$5:$A$54,0)),DAY(EOMONTH(DATE(YEAR(A439),MONTH(A439)+INDEX(Fontes!$F$5:$F$54,MATCH(E439,Fontes!$A$5:$A$54,0)),1),0))))),""))</f>
        <v/>
      </c>
      <c r="I439" s="18" t="n"/>
      <c r="J439" s="17" t="n"/>
      <c r="K439" s="9">
        <f>IF(A439="","",IF(I439&lt;&gt;"",IF(AND(J439&lt;&gt;"",J439&lt;G439),"Pago parcial","Pago"),IF(H439="","Sem previsão",IF(TODAY()&gt;H439,"Atrasado","A receber"))))</f>
        <v/>
      </c>
      <c r="L439" s="10">
        <f>IF(K439="Atrasado",TODAY()-H439,"")</f>
        <v/>
      </c>
      <c r="M439" s="16" t="n"/>
      <c r="N439" s="21">
        <f>IF(A439="",0,IF(K439="Pago",IF(J439="",G439,J439),IF(K439="Pago parcial",J439,0)))</f>
        <v/>
      </c>
      <c r="O439" s="21">
        <f>IF(A439="",0,IF(K439="Pago",0,G439-N439))</f>
        <v/>
      </c>
      <c r="P439" s="22">
        <f>IF(AND(I439&lt;&gt;"",H439&lt;&gt;""),I439-H439,"")</f>
        <v/>
      </c>
    </row>
    <row r="440">
      <c r="A440" s="18" t="n"/>
      <c r="B440" s="19" t="n"/>
      <c r="C440" s="19" t="n"/>
      <c r="D440" s="10">
        <f>IF(OR(B440="",C440=""),"",IF(MOD(C440-B440,1)=0,24,MOD(C440-B440,1)*24))</f>
        <v/>
      </c>
      <c r="E440" s="16" t="n"/>
      <c r="F440" s="9">
        <f>IF(E440="","",IFERROR(INDEX(Fontes!$B$5:$B$54,MATCH(E440,Fontes!$A$5:$A$54,0)),"fonte não cadastrada"))</f>
        <v/>
      </c>
      <c r="G440" s="17" t="n"/>
      <c r="H440" s="20">
        <f>IF(OR(A440="",E440=""),"",IFERROR(IF(INDEX(Fontes!$C$5:$C$54,MATCH(E440,Fontes!$A$5:$A$54,0))="Dias corridos",A440+INDEX(Fontes!$D$5:$D$54,MATCH(E440,Fontes!$A$5:$A$54,0)),DATE(YEAR(A440),MONTH(A440)+INDEX(Fontes!$F$5:$F$54,MATCH(E440,Fontes!$A$5:$A$54,0)),MIN(INDEX(Fontes!$E$5:$E$54,MATCH(E440,Fontes!$A$5:$A$54,0)),DAY(EOMONTH(DATE(YEAR(A440),MONTH(A440)+INDEX(Fontes!$F$5:$F$54,MATCH(E440,Fontes!$A$5:$A$54,0)),1),0))))),""))</f>
        <v/>
      </c>
      <c r="I440" s="18" t="n"/>
      <c r="J440" s="17" t="n"/>
      <c r="K440" s="9">
        <f>IF(A440="","",IF(I440&lt;&gt;"",IF(AND(J440&lt;&gt;"",J440&lt;G440),"Pago parcial","Pago"),IF(H440="","Sem previsão",IF(TODAY()&gt;H440,"Atrasado","A receber"))))</f>
        <v/>
      </c>
      <c r="L440" s="10">
        <f>IF(K440="Atrasado",TODAY()-H440,"")</f>
        <v/>
      </c>
      <c r="M440" s="16" t="n"/>
      <c r="N440" s="21">
        <f>IF(A440="",0,IF(K440="Pago",IF(J440="",G440,J440),IF(K440="Pago parcial",J440,0)))</f>
        <v/>
      </c>
      <c r="O440" s="21">
        <f>IF(A440="",0,IF(K440="Pago",0,G440-N440))</f>
        <v/>
      </c>
      <c r="P440" s="22">
        <f>IF(AND(I440&lt;&gt;"",H440&lt;&gt;""),I440-H440,"")</f>
        <v/>
      </c>
    </row>
    <row r="441">
      <c r="A441" s="18" t="n"/>
      <c r="B441" s="19" t="n"/>
      <c r="C441" s="19" t="n"/>
      <c r="D441" s="10">
        <f>IF(OR(B441="",C441=""),"",IF(MOD(C441-B441,1)=0,24,MOD(C441-B441,1)*24))</f>
        <v/>
      </c>
      <c r="E441" s="16" t="n"/>
      <c r="F441" s="9">
        <f>IF(E441="","",IFERROR(INDEX(Fontes!$B$5:$B$54,MATCH(E441,Fontes!$A$5:$A$54,0)),"fonte não cadastrada"))</f>
        <v/>
      </c>
      <c r="G441" s="17" t="n"/>
      <c r="H441" s="20">
        <f>IF(OR(A441="",E441=""),"",IFERROR(IF(INDEX(Fontes!$C$5:$C$54,MATCH(E441,Fontes!$A$5:$A$54,0))="Dias corridos",A441+INDEX(Fontes!$D$5:$D$54,MATCH(E441,Fontes!$A$5:$A$54,0)),DATE(YEAR(A441),MONTH(A441)+INDEX(Fontes!$F$5:$F$54,MATCH(E441,Fontes!$A$5:$A$54,0)),MIN(INDEX(Fontes!$E$5:$E$54,MATCH(E441,Fontes!$A$5:$A$54,0)),DAY(EOMONTH(DATE(YEAR(A441),MONTH(A441)+INDEX(Fontes!$F$5:$F$54,MATCH(E441,Fontes!$A$5:$A$54,0)),1),0))))),""))</f>
        <v/>
      </c>
      <c r="I441" s="18" t="n"/>
      <c r="J441" s="17" t="n"/>
      <c r="K441" s="9">
        <f>IF(A441="","",IF(I441&lt;&gt;"",IF(AND(J441&lt;&gt;"",J441&lt;G441),"Pago parcial","Pago"),IF(H441="","Sem previsão",IF(TODAY()&gt;H441,"Atrasado","A receber"))))</f>
        <v/>
      </c>
      <c r="L441" s="10">
        <f>IF(K441="Atrasado",TODAY()-H441,"")</f>
        <v/>
      </c>
      <c r="M441" s="16" t="n"/>
      <c r="N441" s="21">
        <f>IF(A441="",0,IF(K441="Pago",IF(J441="",G441,J441),IF(K441="Pago parcial",J441,0)))</f>
        <v/>
      </c>
      <c r="O441" s="21">
        <f>IF(A441="",0,IF(K441="Pago",0,G441-N441))</f>
        <v/>
      </c>
      <c r="P441" s="22">
        <f>IF(AND(I441&lt;&gt;"",H441&lt;&gt;""),I441-H441,"")</f>
        <v/>
      </c>
    </row>
    <row r="442">
      <c r="A442" s="18" t="n"/>
      <c r="B442" s="19" t="n"/>
      <c r="C442" s="19" t="n"/>
      <c r="D442" s="10">
        <f>IF(OR(B442="",C442=""),"",IF(MOD(C442-B442,1)=0,24,MOD(C442-B442,1)*24))</f>
        <v/>
      </c>
      <c r="E442" s="16" t="n"/>
      <c r="F442" s="9">
        <f>IF(E442="","",IFERROR(INDEX(Fontes!$B$5:$B$54,MATCH(E442,Fontes!$A$5:$A$54,0)),"fonte não cadastrada"))</f>
        <v/>
      </c>
      <c r="G442" s="17" t="n"/>
      <c r="H442" s="20">
        <f>IF(OR(A442="",E442=""),"",IFERROR(IF(INDEX(Fontes!$C$5:$C$54,MATCH(E442,Fontes!$A$5:$A$54,0))="Dias corridos",A442+INDEX(Fontes!$D$5:$D$54,MATCH(E442,Fontes!$A$5:$A$54,0)),DATE(YEAR(A442),MONTH(A442)+INDEX(Fontes!$F$5:$F$54,MATCH(E442,Fontes!$A$5:$A$54,0)),MIN(INDEX(Fontes!$E$5:$E$54,MATCH(E442,Fontes!$A$5:$A$54,0)),DAY(EOMONTH(DATE(YEAR(A442),MONTH(A442)+INDEX(Fontes!$F$5:$F$54,MATCH(E442,Fontes!$A$5:$A$54,0)),1),0))))),""))</f>
        <v/>
      </c>
      <c r="I442" s="18" t="n"/>
      <c r="J442" s="17" t="n"/>
      <c r="K442" s="9">
        <f>IF(A442="","",IF(I442&lt;&gt;"",IF(AND(J442&lt;&gt;"",J442&lt;G442),"Pago parcial","Pago"),IF(H442="","Sem previsão",IF(TODAY()&gt;H442,"Atrasado","A receber"))))</f>
        <v/>
      </c>
      <c r="L442" s="10">
        <f>IF(K442="Atrasado",TODAY()-H442,"")</f>
        <v/>
      </c>
      <c r="M442" s="16" t="n"/>
      <c r="N442" s="21">
        <f>IF(A442="",0,IF(K442="Pago",IF(J442="",G442,J442),IF(K442="Pago parcial",J442,0)))</f>
        <v/>
      </c>
      <c r="O442" s="21">
        <f>IF(A442="",0,IF(K442="Pago",0,G442-N442))</f>
        <v/>
      </c>
      <c r="P442" s="22">
        <f>IF(AND(I442&lt;&gt;"",H442&lt;&gt;""),I442-H442,"")</f>
        <v/>
      </c>
    </row>
    <row r="443">
      <c r="A443" s="18" t="n"/>
      <c r="B443" s="19" t="n"/>
      <c r="C443" s="19" t="n"/>
      <c r="D443" s="10">
        <f>IF(OR(B443="",C443=""),"",IF(MOD(C443-B443,1)=0,24,MOD(C443-B443,1)*24))</f>
        <v/>
      </c>
      <c r="E443" s="16" t="n"/>
      <c r="F443" s="9">
        <f>IF(E443="","",IFERROR(INDEX(Fontes!$B$5:$B$54,MATCH(E443,Fontes!$A$5:$A$54,0)),"fonte não cadastrada"))</f>
        <v/>
      </c>
      <c r="G443" s="17" t="n"/>
      <c r="H443" s="20">
        <f>IF(OR(A443="",E443=""),"",IFERROR(IF(INDEX(Fontes!$C$5:$C$54,MATCH(E443,Fontes!$A$5:$A$54,0))="Dias corridos",A443+INDEX(Fontes!$D$5:$D$54,MATCH(E443,Fontes!$A$5:$A$54,0)),DATE(YEAR(A443),MONTH(A443)+INDEX(Fontes!$F$5:$F$54,MATCH(E443,Fontes!$A$5:$A$54,0)),MIN(INDEX(Fontes!$E$5:$E$54,MATCH(E443,Fontes!$A$5:$A$54,0)),DAY(EOMONTH(DATE(YEAR(A443),MONTH(A443)+INDEX(Fontes!$F$5:$F$54,MATCH(E443,Fontes!$A$5:$A$54,0)),1),0))))),""))</f>
        <v/>
      </c>
      <c r="I443" s="18" t="n"/>
      <c r="J443" s="17" t="n"/>
      <c r="K443" s="9">
        <f>IF(A443="","",IF(I443&lt;&gt;"",IF(AND(J443&lt;&gt;"",J443&lt;G443),"Pago parcial","Pago"),IF(H443="","Sem previsão",IF(TODAY()&gt;H443,"Atrasado","A receber"))))</f>
        <v/>
      </c>
      <c r="L443" s="10">
        <f>IF(K443="Atrasado",TODAY()-H443,"")</f>
        <v/>
      </c>
      <c r="M443" s="16" t="n"/>
      <c r="N443" s="21">
        <f>IF(A443="",0,IF(K443="Pago",IF(J443="",G443,J443),IF(K443="Pago parcial",J443,0)))</f>
        <v/>
      </c>
      <c r="O443" s="21">
        <f>IF(A443="",0,IF(K443="Pago",0,G443-N443))</f>
        <v/>
      </c>
      <c r="P443" s="22">
        <f>IF(AND(I443&lt;&gt;"",H443&lt;&gt;""),I443-H443,"")</f>
        <v/>
      </c>
    </row>
    <row r="444">
      <c r="A444" s="18" t="n"/>
      <c r="B444" s="19" t="n"/>
      <c r="C444" s="19" t="n"/>
      <c r="D444" s="10">
        <f>IF(OR(B444="",C444=""),"",IF(MOD(C444-B444,1)=0,24,MOD(C444-B444,1)*24))</f>
        <v/>
      </c>
      <c r="E444" s="16" t="n"/>
      <c r="F444" s="9">
        <f>IF(E444="","",IFERROR(INDEX(Fontes!$B$5:$B$54,MATCH(E444,Fontes!$A$5:$A$54,0)),"fonte não cadastrada"))</f>
        <v/>
      </c>
      <c r="G444" s="17" t="n"/>
      <c r="H444" s="20">
        <f>IF(OR(A444="",E444=""),"",IFERROR(IF(INDEX(Fontes!$C$5:$C$54,MATCH(E444,Fontes!$A$5:$A$54,0))="Dias corridos",A444+INDEX(Fontes!$D$5:$D$54,MATCH(E444,Fontes!$A$5:$A$54,0)),DATE(YEAR(A444),MONTH(A444)+INDEX(Fontes!$F$5:$F$54,MATCH(E444,Fontes!$A$5:$A$54,0)),MIN(INDEX(Fontes!$E$5:$E$54,MATCH(E444,Fontes!$A$5:$A$54,0)),DAY(EOMONTH(DATE(YEAR(A444),MONTH(A444)+INDEX(Fontes!$F$5:$F$54,MATCH(E444,Fontes!$A$5:$A$54,0)),1),0))))),""))</f>
        <v/>
      </c>
      <c r="I444" s="18" t="n"/>
      <c r="J444" s="17" t="n"/>
      <c r="K444" s="9">
        <f>IF(A444="","",IF(I444&lt;&gt;"",IF(AND(J444&lt;&gt;"",J444&lt;G444),"Pago parcial","Pago"),IF(H444="","Sem previsão",IF(TODAY()&gt;H444,"Atrasado","A receber"))))</f>
        <v/>
      </c>
      <c r="L444" s="10">
        <f>IF(K444="Atrasado",TODAY()-H444,"")</f>
        <v/>
      </c>
      <c r="M444" s="16" t="n"/>
      <c r="N444" s="21">
        <f>IF(A444="",0,IF(K444="Pago",IF(J444="",G444,J444),IF(K444="Pago parcial",J444,0)))</f>
        <v/>
      </c>
      <c r="O444" s="21">
        <f>IF(A444="",0,IF(K444="Pago",0,G444-N444))</f>
        <v/>
      </c>
      <c r="P444" s="22">
        <f>IF(AND(I444&lt;&gt;"",H444&lt;&gt;""),I444-H444,"")</f>
        <v/>
      </c>
    </row>
    <row r="445">
      <c r="A445" s="18" t="n"/>
      <c r="B445" s="19" t="n"/>
      <c r="C445" s="19" t="n"/>
      <c r="D445" s="10">
        <f>IF(OR(B445="",C445=""),"",IF(MOD(C445-B445,1)=0,24,MOD(C445-B445,1)*24))</f>
        <v/>
      </c>
      <c r="E445" s="16" t="n"/>
      <c r="F445" s="9">
        <f>IF(E445="","",IFERROR(INDEX(Fontes!$B$5:$B$54,MATCH(E445,Fontes!$A$5:$A$54,0)),"fonte não cadastrada"))</f>
        <v/>
      </c>
      <c r="G445" s="17" t="n"/>
      <c r="H445" s="20">
        <f>IF(OR(A445="",E445=""),"",IFERROR(IF(INDEX(Fontes!$C$5:$C$54,MATCH(E445,Fontes!$A$5:$A$54,0))="Dias corridos",A445+INDEX(Fontes!$D$5:$D$54,MATCH(E445,Fontes!$A$5:$A$54,0)),DATE(YEAR(A445),MONTH(A445)+INDEX(Fontes!$F$5:$F$54,MATCH(E445,Fontes!$A$5:$A$54,0)),MIN(INDEX(Fontes!$E$5:$E$54,MATCH(E445,Fontes!$A$5:$A$54,0)),DAY(EOMONTH(DATE(YEAR(A445),MONTH(A445)+INDEX(Fontes!$F$5:$F$54,MATCH(E445,Fontes!$A$5:$A$54,0)),1),0))))),""))</f>
        <v/>
      </c>
      <c r="I445" s="18" t="n"/>
      <c r="J445" s="17" t="n"/>
      <c r="K445" s="9">
        <f>IF(A445="","",IF(I445&lt;&gt;"",IF(AND(J445&lt;&gt;"",J445&lt;G445),"Pago parcial","Pago"),IF(H445="","Sem previsão",IF(TODAY()&gt;H445,"Atrasado","A receber"))))</f>
        <v/>
      </c>
      <c r="L445" s="10">
        <f>IF(K445="Atrasado",TODAY()-H445,"")</f>
        <v/>
      </c>
      <c r="M445" s="16" t="n"/>
      <c r="N445" s="21">
        <f>IF(A445="",0,IF(K445="Pago",IF(J445="",G445,J445),IF(K445="Pago parcial",J445,0)))</f>
        <v/>
      </c>
      <c r="O445" s="21">
        <f>IF(A445="",0,IF(K445="Pago",0,G445-N445))</f>
        <v/>
      </c>
      <c r="P445" s="22">
        <f>IF(AND(I445&lt;&gt;"",H445&lt;&gt;""),I445-H445,"")</f>
        <v/>
      </c>
    </row>
    <row r="446">
      <c r="A446" s="18" t="n"/>
      <c r="B446" s="19" t="n"/>
      <c r="C446" s="19" t="n"/>
      <c r="D446" s="10">
        <f>IF(OR(B446="",C446=""),"",IF(MOD(C446-B446,1)=0,24,MOD(C446-B446,1)*24))</f>
        <v/>
      </c>
      <c r="E446" s="16" t="n"/>
      <c r="F446" s="9">
        <f>IF(E446="","",IFERROR(INDEX(Fontes!$B$5:$B$54,MATCH(E446,Fontes!$A$5:$A$54,0)),"fonte não cadastrada"))</f>
        <v/>
      </c>
      <c r="G446" s="17" t="n"/>
      <c r="H446" s="20">
        <f>IF(OR(A446="",E446=""),"",IFERROR(IF(INDEX(Fontes!$C$5:$C$54,MATCH(E446,Fontes!$A$5:$A$54,0))="Dias corridos",A446+INDEX(Fontes!$D$5:$D$54,MATCH(E446,Fontes!$A$5:$A$54,0)),DATE(YEAR(A446),MONTH(A446)+INDEX(Fontes!$F$5:$F$54,MATCH(E446,Fontes!$A$5:$A$54,0)),MIN(INDEX(Fontes!$E$5:$E$54,MATCH(E446,Fontes!$A$5:$A$54,0)),DAY(EOMONTH(DATE(YEAR(A446),MONTH(A446)+INDEX(Fontes!$F$5:$F$54,MATCH(E446,Fontes!$A$5:$A$54,0)),1),0))))),""))</f>
        <v/>
      </c>
      <c r="I446" s="18" t="n"/>
      <c r="J446" s="17" t="n"/>
      <c r="K446" s="9">
        <f>IF(A446="","",IF(I446&lt;&gt;"",IF(AND(J446&lt;&gt;"",J446&lt;G446),"Pago parcial","Pago"),IF(H446="","Sem previsão",IF(TODAY()&gt;H446,"Atrasado","A receber"))))</f>
        <v/>
      </c>
      <c r="L446" s="10">
        <f>IF(K446="Atrasado",TODAY()-H446,"")</f>
        <v/>
      </c>
      <c r="M446" s="16" t="n"/>
      <c r="N446" s="21">
        <f>IF(A446="",0,IF(K446="Pago",IF(J446="",G446,J446),IF(K446="Pago parcial",J446,0)))</f>
        <v/>
      </c>
      <c r="O446" s="21">
        <f>IF(A446="",0,IF(K446="Pago",0,G446-N446))</f>
        <v/>
      </c>
      <c r="P446" s="22">
        <f>IF(AND(I446&lt;&gt;"",H446&lt;&gt;""),I446-H446,"")</f>
        <v/>
      </c>
    </row>
    <row r="447">
      <c r="A447" s="18" t="n"/>
      <c r="B447" s="19" t="n"/>
      <c r="C447" s="19" t="n"/>
      <c r="D447" s="10">
        <f>IF(OR(B447="",C447=""),"",IF(MOD(C447-B447,1)=0,24,MOD(C447-B447,1)*24))</f>
        <v/>
      </c>
      <c r="E447" s="16" t="n"/>
      <c r="F447" s="9">
        <f>IF(E447="","",IFERROR(INDEX(Fontes!$B$5:$B$54,MATCH(E447,Fontes!$A$5:$A$54,0)),"fonte não cadastrada"))</f>
        <v/>
      </c>
      <c r="G447" s="17" t="n"/>
      <c r="H447" s="20">
        <f>IF(OR(A447="",E447=""),"",IFERROR(IF(INDEX(Fontes!$C$5:$C$54,MATCH(E447,Fontes!$A$5:$A$54,0))="Dias corridos",A447+INDEX(Fontes!$D$5:$D$54,MATCH(E447,Fontes!$A$5:$A$54,0)),DATE(YEAR(A447),MONTH(A447)+INDEX(Fontes!$F$5:$F$54,MATCH(E447,Fontes!$A$5:$A$54,0)),MIN(INDEX(Fontes!$E$5:$E$54,MATCH(E447,Fontes!$A$5:$A$54,0)),DAY(EOMONTH(DATE(YEAR(A447),MONTH(A447)+INDEX(Fontes!$F$5:$F$54,MATCH(E447,Fontes!$A$5:$A$54,0)),1),0))))),""))</f>
        <v/>
      </c>
      <c r="I447" s="18" t="n"/>
      <c r="J447" s="17" t="n"/>
      <c r="K447" s="9">
        <f>IF(A447="","",IF(I447&lt;&gt;"",IF(AND(J447&lt;&gt;"",J447&lt;G447),"Pago parcial","Pago"),IF(H447="","Sem previsão",IF(TODAY()&gt;H447,"Atrasado","A receber"))))</f>
        <v/>
      </c>
      <c r="L447" s="10">
        <f>IF(K447="Atrasado",TODAY()-H447,"")</f>
        <v/>
      </c>
      <c r="M447" s="16" t="n"/>
      <c r="N447" s="21">
        <f>IF(A447="",0,IF(K447="Pago",IF(J447="",G447,J447),IF(K447="Pago parcial",J447,0)))</f>
        <v/>
      </c>
      <c r="O447" s="21">
        <f>IF(A447="",0,IF(K447="Pago",0,G447-N447))</f>
        <v/>
      </c>
      <c r="P447" s="22">
        <f>IF(AND(I447&lt;&gt;"",H447&lt;&gt;""),I447-H447,"")</f>
        <v/>
      </c>
    </row>
    <row r="448">
      <c r="A448" s="18" t="n"/>
      <c r="B448" s="19" t="n"/>
      <c r="C448" s="19" t="n"/>
      <c r="D448" s="10">
        <f>IF(OR(B448="",C448=""),"",IF(MOD(C448-B448,1)=0,24,MOD(C448-B448,1)*24))</f>
        <v/>
      </c>
      <c r="E448" s="16" t="n"/>
      <c r="F448" s="9">
        <f>IF(E448="","",IFERROR(INDEX(Fontes!$B$5:$B$54,MATCH(E448,Fontes!$A$5:$A$54,0)),"fonte não cadastrada"))</f>
        <v/>
      </c>
      <c r="G448" s="17" t="n"/>
      <c r="H448" s="20">
        <f>IF(OR(A448="",E448=""),"",IFERROR(IF(INDEX(Fontes!$C$5:$C$54,MATCH(E448,Fontes!$A$5:$A$54,0))="Dias corridos",A448+INDEX(Fontes!$D$5:$D$54,MATCH(E448,Fontes!$A$5:$A$54,0)),DATE(YEAR(A448),MONTH(A448)+INDEX(Fontes!$F$5:$F$54,MATCH(E448,Fontes!$A$5:$A$54,0)),MIN(INDEX(Fontes!$E$5:$E$54,MATCH(E448,Fontes!$A$5:$A$54,0)),DAY(EOMONTH(DATE(YEAR(A448),MONTH(A448)+INDEX(Fontes!$F$5:$F$54,MATCH(E448,Fontes!$A$5:$A$54,0)),1),0))))),""))</f>
        <v/>
      </c>
      <c r="I448" s="18" t="n"/>
      <c r="J448" s="17" t="n"/>
      <c r="K448" s="9">
        <f>IF(A448="","",IF(I448&lt;&gt;"",IF(AND(J448&lt;&gt;"",J448&lt;G448),"Pago parcial","Pago"),IF(H448="","Sem previsão",IF(TODAY()&gt;H448,"Atrasado","A receber"))))</f>
        <v/>
      </c>
      <c r="L448" s="10">
        <f>IF(K448="Atrasado",TODAY()-H448,"")</f>
        <v/>
      </c>
      <c r="M448" s="16" t="n"/>
      <c r="N448" s="21">
        <f>IF(A448="",0,IF(K448="Pago",IF(J448="",G448,J448),IF(K448="Pago parcial",J448,0)))</f>
        <v/>
      </c>
      <c r="O448" s="21">
        <f>IF(A448="",0,IF(K448="Pago",0,G448-N448))</f>
        <v/>
      </c>
      <c r="P448" s="22">
        <f>IF(AND(I448&lt;&gt;"",H448&lt;&gt;""),I448-H448,"")</f>
        <v/>
      </c>
    </row>
    <row r="449">
      <c r="A449" s="18" t="n"/>
      <c r="B449" s="19" t="n"/>
      <c r="C449" s="19" t="n"/>
      <c r="D449" s="10">
        <f>IF(OR(B449="",C449=""),"",IF(MOD(C449-B449,1)=0,24,MOD(C449-B449,1)*24))</f>
        <v/>
      </c>
      <c r="E449" s="16" t="n"/>
      <c r="F449" s="9">
        <f>IF(E449="","",IFERROR(INDEX(Fontes!$B$5:$B$54,MATCH(E449,Fontes!$A$5:$A$54,0)),"fonte não cadastrada"))</f>
        <v/>
      </c>
      <c r="G449" s="17" t="n"/>
      <c r="H449" s="20">
        <f>IF(OR(A449="",E449=""),"",IFERROR(IF(INDEX(Fontes!$C$5:$C$54,MATCH(E449,Fontes!$A$5:$A$54,0))="Dias corridos",A449+INDEX(Fontes!$D$5:$D$54,MATCH(E449,Fontes!$A$5:$A$54,0)),DATE(YEAR(A449),MONTH(A449)+INDEX(Fontes!$F$5:$F$54,MATCH(E449,Fontes!$A$5:$A$54,0)),MIN(INDEX(Fontes!$E$5:$E$54,MATCH(E449,Fontes!$A$5:$A$54,0)),DAY(EOMONTH(DATE(YEAR(A449),MONTH(A449)+INDEX(Fontes!$F$5:$F$54,MATCH(E449,Fontes!$A$5:$A$54,0)),1),0))))),""))</f>
        <v/>
      </c>
      <c r="I449" s="18" t="n"/>
      <c r="J449" s="17" t="n"/>
      <c r="K449" s="9">
        <f>IF(A449="","",IF(I449&lt;&gt;"",IF(AND(J449&lt;&gt;"",J449&lt;G449),"Pago parcial","Pago"),IF(H449="","Sem previsão",IF(TODAY()&gt;H449,"Atrasado","A receber"))))</f>
        <v/>
      </c>
      <c r="L449" s="10">
        <f>IF(K449="Atrasado",TODAY()-H449,"")</f>
        <v/>
      </c>
      <c r="M449" s="16" t="n"/>
      <c r="N449" s="21">
        <f>IF(A449="",0,IF(K449="Pago",IF(J449="",G449,J449),IF(K449="Pago parcial",J449,0)))</f>
        <v/>
      </c>
      <c r="O449" s="21">
        <f>IF(A449="",0,IF(K449="Pago",0,G449-N449))</f>
        <v/>
      </c>
      <c r="P449" s="22">
        <f>IF(AND(I449&lt;&gt;"",H449&lt;&gt;""),I449-H449,"")</f>
        <v/>
      </c>
    </row>
    <row r="450">
      <c r="A450" s="18" t="n"/>
      <c r="B450" s="19" t="n"/>
      <c r="C450" s="19" t="n"/>
      <c r="D450" s="10">
        <f>IF(OR(B450="",C450=""),"",IF(MOD(C450-B450,1)=0,24,MOD(C450-B450,1)*24))</f>
        <v/>
      </c>
      <c r="E450" s="16" t="n"/>
      <c r="F450" s="9">
        <f>IF(E450="","",IFERROR(INDEX(Fontes!$B$5:$B$54,MATCH(E450,Fontes!$A$5:$A$54,0)),"fonte não cadastrada"))</f>
        <v/>
      </c>
      <c r="G450" s="17" t="n"/>
      <c r="H450" s="20">
        <f>IF(OR(A450="",E450=""),"",IFERROR(IF(INDEX(Fontes!$C$5:$C$54,MATCH(E450,Fontes!$A$5:$A$54,0))="Dias corridos",A450+INDEX(Fontes!$D$5:$D$54,MATCH(E450,Fontes!$A$5:$A$54,0)),DATE(YEAR(A450),MONTH(A450)+INDEX(Fontes!$F$5:$F$54,MATCH(E450,Fontes!$A$5:$A$54,0)),MIN(INDEX(Fontes!$E$5:$E$54,MATCH(E450,Fontes!$A$5:$A$54,0)),DAY(EOMONTH(DATE(YEAR(A450),MONTH(A450)+INDEX(Fontes!$F$5:$F$54,MATCH(E450,Fontes!$A$5:$A$54,0)),1),0))))),""))</f>
        <v/>
      </c>
      <c r="I450" s="18" t="n"/>
      <c r="J450" s="17" t="n"/>
      <c r="K450" s="9">
        <f>IF(A450="","",IF(I450&lt;&gt;"",IF(AND(J450&lt;&gt;"",J450&lt;G450),"Pago parcial","Pago"),IF(H450="","Sem previsão",IF(TODAY()&gt;H450,"Atrasado","A receber"))))</f>
        <v/>
      </c>
      <c r="L450" s="10">
        <f>IF(K450="Atrasado",TODAY()-H450,"")</f>
        <v/>
      </c>
      <c r="M450" s="16" t="n"/>
      <c r="N450" s="21">
        <f>IF(A450="",0,IF(K450="Pago",IF(J450="",G450,J450),IF(K450="Pago parcial",J450,0)))</f>
        <v/>
      </c>
      <c r="O450" s="21">
        <f>IF(A450="",0,IF(K450="Pago",0,G450-N450))</f>
        <v/>
      </c>
      <c r="P450" s="22">
        <f>IF(AND(I450&lt;&gt;"",H450&lt;&gt;""),I450-H450,"")</f>
        <v/>
      </c>
    </row>
    <row r="451">
      <c r="A451" s="18" t="n"/>
      <c r="B451" s="19" t="n"/>
      <c r="C451" s="19" t="n"/>
      <c r="D451" s="10">
        <f>IF(OR(B451="",C451=""),"",IF(MOD(C451-B451,1)=0,24,MOD(C451-B451,1)*24))</f>
        <v/>
      </c>
      <c r="E451" s="16" t="n"/>
      <c r="F451" s="9">
        <f>IF(E451="","",IFERROR(INDEX(Fontes!$B$5:$B$54,MATCH(E451,Fontes!$A$5:$A$54,0)),"fonte não cadastrada"))</f>
        <v/>
      </c>
      <c r="G451" s="17" t="n"/>
      <c r="H451" s="20">
        <f>IF(OR(A451="",E451=""),"",IFERROR(IF(INDEX(Fontes!$C$5:$C$54,MATCH(E451,Fontes!$A$5:$A$54,0))="Dias corridos",A451+INDEX(Fontes!$D$5:$D$54,MATCH(E451,Fontes!$A$5:$A$54,0)),DATE(YEAR(A451),MONTH(A451)+INDEX(Fontes!$F$5:$F$54,MATCH(E451,Fontes!$A$5:$A$54,0)),MIN(INDEX(Fontes!$E$5:$E$54,MATCH(E451,Fontes!$A$5:$A$54,0)),DAY(EOMONTH(DATE(YEAR(A451),MONTH(A451)+INDEX(Fontes!$F$5:$F$54,MATCH(E451,Fontes!$A$5:$A$54,0)),1),0))))),""))</f>
        <v/>
      </c>
      <c r="I451" s="18" t="n"/>
      <c r="J451" s="17" t="n"/>
      <c r="K451" s="9">
        <f>IF(A451="","",IF(I451&lt;&gt;"",IF(AND(J451&lt;&gt;"",J451&lt;G451),"Pago parcial","Pago"),IF(H451="","Sem previsão",IF(TODAY()&gt;H451,"Atrasado","A receber"))))</f>
        <v/>
      </c>
      <c r="L451" s="10">
        <f>IF(K451="Atrasado",TODAY()-H451,"")</f>
        <v/>
      </c>
      <c r="M451" s="16" t="n"/>
      <c r="N451" s="21">
        <f>IF(A451="",0,IF(K451="Pago",IF(J451="",G451,J451),IF(K451="Pago parcial",J451,0)))</f>
        <v/>
      </c>
      <c r="O451" s="21">
        <f>IF(A451="",0,IF(K451="Pago",0,G451-N451))</f>
        <v/>
      </c>
      <c r="P451" s="22">
        <f>IF(AND(I451&lt;&gt;"",H451&lt;&gt;""),I451-H451,"")</f>
        <v/>
      </c>
    </row>
    <row r="452">
      <c r="A452" s="18" t="n"/>
      <c r="B452" s="19" t="n"/>
      <c r="C452" s="19" t="n"/>
      <c r="D452" s="10">
        <f>IF(OR(B452="",C452=""),"",IF(MOD(C452-B452,1)=0,24,MOD(C452-B452,1)*24))</f>
        <v/>
      </c>
      <c r="E452" s="16" t="n"/>
      <c r="F452" s="9">
        <f>IF(E452="","",IFERROR(INDEX(Fontes!$B$5:$B$54,MATCH(E452,Fontes!$A$5:$A$54,0)),"fonte não cadastrada"))</f>
        <v/>
      </c>
      <c r="G452" s="17" t="n"/>
      <c r="H452" s="20">
        <f>IF(OR(A452="",E452=""),"",IFERROR(IF(INDEX(Fontes!$C$5:$C$54,MATCH(E452,Fontes!$A$5:$A$54,0))="Dias corridos",A452+INDEX(Fontes!$D$5:$D$54,MATCH(E452,Fontes!$A$5:$A$54,0)),DATE(YEAR(A452),MONTH(A452)+INDEX(Fontes!$F$5:$F$54,MATCH(E452,Fontes!$A$5:$A$54,0)),MIN(INDEX(Fontes!$E$5:$E$54,MATCH(E452,Fontes!$A$5:$A$54,0)),DAY(EOMONTH(DATE(YEAR(A452),MONTH(A452)+INDEX(Fontes!$F$5:$F$54,MATCH(E452,Fontes!$A$5:$A$54,0)),1),0))))),""))</f>
        <v/>
      </c>
      <c r="I452" s="18" t="n"/>
      <c r="J452" s="17" t="n"/>
      <c r="K452" s="9">
        <f>IF(A452="","",IF(I452&lt;&gt;"",IF(AND(J452&lt;&gt;"",J452&lt;G452),"Pago parcial","Pago"),IF(H452="","Sem previsão",IF(TODAY()&gt;H452,"Atrasado","A receber"))))</f>
        <v/>
      </c>
      <c r="L452" s="10">
        <f>IF(K452="Atrasado",TODAY()-H452,"")</f>
        <v/>
      </c>
      <c r="M452" s="16" t="n"/>
      <c r="N452" s="21">
        <f>IF(A452="",0,IF(K452="Pago",IF(J452="",G452,J452),IF(K452="Pago parcial",J452,0)))</f>
        <v/>
      </c>
      <c r="O452" s="21">
        <f>IF(A452="",0,IF(K452="Pago",0,G452-N452))</f>
        <v/>
      </c>
      <c r="P452" s="22">
        <f>IF(AND(I452&lt;&gt;"",H452&lt;&gt;""),I452-H452,"")</f>
        <v/>
      </c>
    </row>
    <row r="453">
      <c r="A453" s="18" t="n"/>
      <c r="B453" s="19" t="n"/>
      <c r="C453" s="19" t="n"/>
      <c r="D453" s="10">
        <f>IF(OR(B453="",C453=""),"",IF(MOD(C453-B453,1)=0,24,MOD(C453-B453,1)*24))</f>
        <v/>
      </c>
      <c r="E453" s="16" t="n"/>
      <c r="F453" s="9">
        <f>IF(E453="","",IFERROR(INDEX(Fontes!$B$5:$B$54,MATCH(E453,Fontes!$A$5:$A$54,0)),"fonte não cadastrada"))</f>
        <v/>
      </c>
      <c r="G453" s="17" t="n"/>
      <c r="H453" s="20">
        <f>IF(OR(A453="",E453=""),"",IFERROR(IF(INDEX(Fontes!$C$5:$C$54,MATCH(E453,Fontes!$A$5:$A$54,0))="Dias corridos",A453+INDEX(Fontes!$D$5:$D$54,MATCH(E453,Fontes!$A$5:$A$54,0)),DATE(YEAR(A453),MONTH(A453)+INDEX(Fontes!$F$5:$F$54,MATCH(E453,Fontes!$A$5:$A$54,0)),MIN(INDEX(Fontes!$E$5:$E$54,MATCH(E453,Fontes!$A$5:$A$54,0)),DAY(EOMONTH(DATE(YEAR(A453),MONTH(A453)+INDEX(Fontes!$F$5:$F$54,MATCH(E453,Fontes!$A$5:$A$54,0)),1),0))))),""))</f>
        <v/>
      </c>
      <c r="I453" s="18" t="n"/>
      <c r="J453" s="17" t="n"/>
      <c r="K453" s="9">
        <f>IF(A453="","",IF(I453&lt;&gt;"",IF(AND(J453&lt;&gt;"",J453&lt;G453),"Pago parcial","Pago"),IF(H453="","Sem previsão",IF(TODAY()&gt;H453,"Atrasado","A receber"))))</f>
        <v/>
      </c>
      <c r="L453" s="10">
        <f>IF(K453="Atrasado",TODAY()-H453,"")</f>
        <v/>
      </c>
      <c r="M453" s="16" t="n"/>
      <c r="N453" s="21">
        <f>IF(A453="",0,IF(K453="Pago",IF(J453="",G453,J453),IF(K453="Pago parcial",J453,0)))</f>
        <v/>
      </c>
      <c r="O453" s="21">
        <f>IF(A453="",0,IF(K453="Pago",0,G453-N453))</f>
        <v/>
      </c>
      <c r="P453" s="22">
        <f>IF(AND(I453&lt;&gt;"",H453&lt;&gt;""),I453-H453,"")</f>
        <v/>
      </c>
    </row>
    <row r="454">
      <c r="A454" s="18" t="n"/>
      <c r="B454" s="19" t="n"/>
      <c r="C454" s="19" t="n"/>
      <c r="D454" s="10">
        <f>IF(OR(B454="",C454=""),"",IF(MOD(C454-B454,1)=0,24,MOD(C454-B454,1)*24))</f>
        <v/>
      </c>
      <c r="E454" s="16" t="n"/>
      <c r="F454" s="9">
        <f>IF(E454="","",IFERROR(INDEX(Fontes!$B$5:$B$54,MATCH(E454,Fontes!$A$5:$A$54,0)),"fonte não cadastrada"))</f>
        <v/>
      </c>
      <c r="G454" s="17" t="n"/>
      <c r="H454" s="20">
        <f>IF(OR(A454="",E454=""),"",IFERROR(IF(INDEX(Fontes!$C$5:$C$54,MATCH(E454,Fontes!$A$5:$A$54,0))="Dias corridos",A454+INDEX(Fontes!$D$5:$D$54,MATCH(E454,Fontes!$A$5:$A$54,0)),DATE(YEAR(A454),MONTH(A454)+INDEX(Fontes!$F$5:$F$54,MATCH(E454,Fontes!$A$5:$A$54,0)),MIN(INDEX(Fontes!$E$5:$E$54,MATCH(E454,Fontes!$A$5:$A$54,0)),DAY(EOMONTH(DATE(YEAR(A454),MONTH(A454)+INDEX(Fontes!$F$5:$F$54,MATCH(E454,Fontes!$A$5:$A$54,0)),1),0))))),""))</f>
        <v/>
      </c>
      <c r="I454" s="18" t="n"/>
      <c r="J454" s="17" t="n"/>
      <c r="K454" s="9">
        <f>IF(A454="","",IF(I454&lt;&gt;"",IF(AND(J454&lt;&gt;"",J454&lt;G454),"Pago parcial","Pago"),IF(H454="","Sem previsão",IF(TODAY()&gt;H454,"Atrasado","A receber"))))</f>
        <v/>
      </c>
      <c r="L454" s="10">
        <f>IF(K454="Atrasado",TODAY()-H454,"")</f>
        <v/>
      </c>
      <c r="M454" s="16" t="n"/>
      <c r="N454" s="21">
        <f>IF(A454="",0,IF(K454="Pago",IF(J454="",G454,J454),IF(K454="Pago parcial",J454,0)))</f>
        <v/>
      </c>
      <c r="O454" s="21">
        <f>IF(A454="",0,IF(K454="Pago",0,G454-N454))</f>
        <v/>
      </c>
      <c r="P454" s="22">
        <f>IF(AND(I454&lt;&gt;"",H454&lt;&gt;""),I454-H454,"")</f>
        <v/>
      </c>
    </row>
    <row r="455">
      <c r="A455" s="18" t="n"/>
      <c r="B455" s="19" t="n"/>
      <c r="C455" s="19" t="n"/>
      <c r="D455" s="10">
        <f>IF(OR(B455="",C455=""),"",IF(MOD(C455-B455,1)=0,24,MOD(C455-B455,1)*24))</f>
        <v/>
      </c>
      <c r="E455" s="16" t="n"/>
      <c r="F455" s="9">
        <f>IF(E455="","",IFERROR(INDEX(Fontes!$B$5:$B$54,MATCH(E455,Fontes!$A$5:$A$54,0)),"fonte não cadastrada"))</f>
        <v/>
      </c>
      <c r="G455" s="17" t="n"/>
      <c r="H455" s="20">
        <f>IF(OR(A455="",E455=""),"",IFERROR(IF(INDEX(Fontes!$C$5:$C$54,MATCH(E455,Fontes!$A$5:$A$54,0))="Dias corridos",A455+INDEX(Fontes!$D$5:$D$54,MATCH(E455,Fontes!$A$5:$A$54,0)),DATE(YEAR(A455),MONTH(A455)+INDEX(Fontes!$F$5:$F$54,MATCH(E455,Fontes!$A$5:$A$54,0)),MIN(INDEX(Fontes!$E$5:$E$54,MATCH(E455,Fontes!$A$5:$A$54,0)),DAY(EOMONTH(DATE(YEAR(A455),MONTH(A455)+INDEX(Fontes!$F$5:$F$54,MATCH(E455,Fontes!$A$5:$A$54,0)),1),0))))),""))</f>
        <v/>
      </c>
      <c r="I455" s="18" t="n"/>
      <c r="J455" s="17" t="n"/>
      <c r="K455" s="9">
        <f>IF(A455="","",IF(I455&lt;&gt;"",IF(AND(J455&lt;&gt;"",J455&lt;G455),"Pago parcial","Pago"),IF(H455="","Sem previsão",IF(TODAY()&gt;H455,"Atrasado","A receber"))))</f>
        <v/>
      </c>
      <c r="L455" s="10">
        <f>IF(K455="Atrasado",TODAY()-H455,"")</f>
        <v/>
      </c>
      <c r="M455" s="16" t="n"/>
      <c r="N455" s="21">
        <f>IF(A455="",0,IF(K455="Pago",IF(J455="",G455,J455),IF(K455="Pago parcial",J455,0)))</f>
        <v/>
      </c>
      <c r="O455" s="21">
        <f>IF(A455="",0,IF(K455="Pago",0,G455-N455))</f>
        <v/>
      </c>
      <c r="P455" s="22">
        <f>IF(AND(I455&lt;&gt;"",H455&lt;&gt;""),I455-H455,"")</f>
        <v/>
      </c>
    </row>
    <row r="456">
      <c r="A456" s="18" t="n"/>
      <c r="B456" s="19" t="n"/>
      <c r="C456" s="19" t="n"/>
      <c r="D456" s="10">
        <f>IF(OR(B456="",C456=""),"",IF(MOD(C456-B456,1)=0,24,MOD(C456-B456,1)*24))</f>
        <v/>
      </c>
      <c r="E456" s="16" t="n"/>
      <c r="F456" s="9">
        <f>IF(E456="","",IFERROR(INDEX(Fontes!$B$5:$B$54,MATCH(E456,Fontes!$A$5:$A$54,0)),"fonte não cadastrada"))</f>
        <v/>
      </c>
      <c r="G456" s="17" t="n"/>
      <c r="H456" s="20">
        <f>IF(OR(A456="",E456=""),"",IFERROR(IF(INDEX(Fontes!$C$5:$C$54,MATCH(E456,Fontes!$A$5:$A$54,0))="Dias corridos",A456+INDEX(Fontes!$D$5:$D$54,MATCH(E456,Fontes!$A$5:$A$54,0)),DATE(YEAR(A456),MONTH(A456)+INDEX(Fontes!$F$5:$F$54,MATCH(E456,Fontes!$A$5:$A$54,0)),MIN(INDEX(Fontes!$E$5:$E$54,MATCH(E456,Fontes!$A$5:$A$54,0)),DAY(EOMONTH(DATE(YEAR(A456),MONTH(A456)+INDEX(Fontes!$F$5:$F$54,MATCH(E456,Fontes!$A$5:$A$54,0)),1),0))))),""))</f>
        <v/>
      </c>
      <c r="I456" s="18" t="n"/>
      <c r="J456" s="17" t="n"/>
      <c r="K456" s="9">
        <f>IF(A456="","",IF(I456&lt;&gt;"",IF(AND(J456&lt;&gt;"",J456&lt;G456),"Pago parcial","Pago"),IF(H456="","Sem previsão",IF(TODAY()&gt;H456,"Atrasado","A receber"))))</f>
        <v/>
      </c>
      <c r="L456" s="10">
        <f>IF(K456="Atrasado",TODAY()-H456,"")</f>
        <v/>
      </c>
      <c r="M456" s="16" t="n"/>
      <c r="N456" s="21">
        <f>IF(A456="",0,IF(K456="Pago",IF(J456="",G456,J456),IF(K456="Pago parcial",J456,0)))</f>
        <v/>
      </c>
      <c r="O456" s="21">
        <f>IF(A456="",0,IF(K456="Pago",0,G456-N456))</f>
        <v/>
      </c>
      <c r="P456" s="22">
        <f>IF(AND(I456&lt;&gt;"",H456&lt;&gt;""),I456-H456,"")</f>
        <v/>
      </c>
    </row>
    <row r="457">
      <c r="A457" s="18" t="n"/>
      <c r="B457" s="19" t="n"/>
      <c r="C457" s="19" t="n"/>
      <c r="D457" s="10">
        <f>IF(OR(B457="",C457=""),"",IF(MOD(C457-B457,1)=0,24,MOD(C457-B457,1)*24))</f>
        <v/>
      </c>
      <c r="E457" s="16" t="n"/>
      <c r="F457" s="9">
        <f>IF(E457="","",IFERROR(INDEX(Fontes!$B$5:$B$54,MATCH(E457,Fontes!$A$5:$A$54,0)),"fonte não cadastrada"))</f>
        <v/>
      </c>
      <c r="G457" s="17" t="n"/>
      <c r="H457" s="20">
        <f>IF(OR(A457="",E457=""),"",IFERROR(IF(INDEX(Fontes!$C$5:$C$54,MATCH(E457,Fontes!$A$5:$A$54,0))="Dias corridos",A457+INDEX(Fontes!$D$5:$D$54,MATCH(E457,Fontes!$A$5:$A$54,0)),DATE(YEAR(A457),MONTH(A457)+INDEX(Fontes!$F$5:$F$54,MATCH(E457,Fontes!$A$5:$A$54,0)),MIN(INDEX(Fontes!$E$5:$E$54,MATCH(E457,Fontes!$A$5:$A$54,0)),DAY(EOMONTH(DATE(YEAR(A457),MONTH(A457)+INDEX(Fontes!$F$5:$F$54,MATCH(E457,Fontes!$A$5:$A$54,0)),1),0))))),""))</f>
        <v/>
      </c>
      <c r="I457" s="18" t="n"/>
      <c r="J457" s="17" t="n"/>
      <c r="K457" s="9">
        <f>IF(A457="","",IF(I457&lt;&gt;"",IF(AND(J457&lt;&gt;"",J457&lt;G457),"Pago parcial","Pago"),IF(H457="","Sem previsão",IF(TODAY()&gt;H457,"Atrasado","A receber"))))</f>
        <v/>
      </c>
      <c r="L457" s="10">
        <f>IF(K457="Atrasado",TODAY()-H457,"")</f>
        <v/>
      </c>
      <c r="M457" s="16" t="n"/>
      <c r="N457" s="21">
        <f>IF(A457="",0,IF(K457="Pago",IF(J457="",G457,J457),IF(K457="Pago parcial",J457,0)))</f>
        <v/>
      </c>
      <c r="O457" s="21">
        <f>IF(A457="",0,IF(K457="Pago",0,G457-N457))</f>
        <v/>
      </c>
      <c r="P457" s="22">
        <f>IF(AND(I457&lt;&gt;"",H457&lt;&gt;""),I457-H457,"")</f>
        <v/>
      </c>
    </row>
    <row r="458">
      <c r="A458" s="18" t="n"/>
      <c r="B458" s="19" t="n"/>
      <c r="C458" s="19" t="n"/>
      <c r="D458" s="10">
        <f>IF(OR(B458="",C458=""),"",IF(MOD(C458-B458,1)=0,24,MOD(C458-B458,1)*24))</f>
        <v/>
      </c>
      <c r="E458" s="16" t="n"/>
      <c r="F458" s="9">
        <f>IF(E458="","",IFERROR(INDEX(Fontes!$B$5:$B$54,MATCH(E458,Fontes!$A$5:$A$54,0)),"fonte não cadastrada"))</f>
        <v/>
      </c>
      <c r="G458" s="17" t="n"/>
      <c r="H458" s="20">
        <f>IF(OR(A458="",E458=""),"",IFERROR(IF(INDEX(Fontes!$C$5:$C$54,MATCH(E458,Fontes!$A$5:$A$54,0))="Dias corridos",A458+INDEX(Fontes!$D$5:$D$54,MATCH(E458,Fontes!$A$5:$A$54,0)),DATE(YEAR(A458),MONTH(A458)+INDEX(Fontes!$F$5:$F$54,MATCH(E458,Fontes!$A$5:$A$54,0)),MIN(INDEX(Fontes!$E$5:$E$54,MATCH(E458,Fontes!$A$5:$A$54,0)),DAY(EOMONTH(DATE(YEAR(A458),MONTH(A458)+INDEX(Fontes!$F$5:$F$54,MATCH(E458,Fontes!$A$5:$A$54,0)),1),0))))),""))</f>
        <v/>
      </c>
      <c r="I458" s="18" t="n"/>
      <c r="J458" s="17" t="n"/>
      <c r="K458" s="9">
        <f>IF(A458="","",IF(I458&lt;&gt;"",IF(AND(J458&lt;&gt;"",J458&lt;G458),"Pago parcial","Pago"),IF(H458="","Sem previsão",IF(TODAY()&gt;H458,"Atrasado","A receber"))))</f>
        <v/>
      </c>
      <c r="L458" s="10">
        <f>IF(K458="Atrasado",TODAY()-H458,"")</f>
        <v/>
      </c>
      <c r="M458" s="16" t="n"/>
      <c r="N458" s="21">
        <f>IF(A458="",0,IF(K458="Pago",IF(J458="",G458,J458),IF(K458="Pago parcial",J458,0)))</f>
        <v/>
      </c>
      <c r="O458" s="21">
        <f>IF(A458="",0,IF(K458="Pago",0,G458-N458))</f>
        <v/>
      </c>
      <c r="P458" s="22">
        <f>IF(AND(I458&lt;&gt;"",H458&lt;&gt;""),I458-H458,"")</f>
        <v/>
      </c>
    </row>
    <row r="459">
      <c r="A459" s="18" t="n"/>
      <c r="B459" s="19" t="n"/>
      <c r="C459" s="19" t="n"/>
      <c r="D459" s="10">
        <f>IF(OR(B459="",C459=""),"",IF(MOD(C459-B459,1)=0,24,MOD(C459-B459,1)*24))</f>
        <v/>
      </c>
      <c r="E459" s="16" t="n"/>
      <c r="F459" s="9">
        <f>IF(E459="","",IFERROR(INDEX(Fontes!$B$5:$B$54,MATCH(E459,Fontes!$A$5:$A$54,0)),"fonte não cadastrada"))</f>
        <v/>
      </c>
      <c r="G459" s="17" t="n"/>
      <c r="H459" s="20">
        <f>IF(OR(A459="",E459=""),"",IFERROR(IF(INDEX(Fontes!$C$5:$C$54,MATCH(E459,Fontes!$A$5:$A$54,0))="Dias corridos",A459+INDEX(Fontes!$D$5:$D$54,MATCH(E459,Fontes!$A$5:$A$54,0)),DATE(YEAR(A459),MONTH(A459)+INDEX(Fontes!$F$5:$F$54,MATCH(E459,Fontes!$A$5:$A$54,0)),MIN(INDEX(Fontes!$E$5:$E$54,MATCH(E459,Fontes!$A$5:$A$54,0)),DAY(EOMONTH(DATE(YEAR(A459),MONTH(A459)+INDEX(Fontes!$F$5:$F$54,MATCH(E459,Fontes!$A$5:$A$54,0)),1),0))))),""))</f>
        <v/>
      </c>
      <c r="I459" s="18" t="n"/>
      <c r="J459" s="17" t="n"/>
      <c r="K459" s="9">
        <f>IF(A459="","",IF(I459&lt;&gt;"",IF(AND(J459&lt;&gt;"",J459&lt;G459),"Pago parcial","Pago"),IF(H459="","Sem previsão",IF(TODAY()&gt;H459,"Atrasado","A receber"))))</f>
        <v/>
      </c>
      <c r="L459" s="10">
        <f>IF(K459="Atrasado",TODAY()-H459,"")</f>
        <v/>
      </c>
      <c r="M459" s="16" t="n"/>
      <c r="N459" s="21">
        <f>IF(A459="",0,IF(K459="Pago",IF(J459="",G459,J459),IF(K459="Pago parcial",J459,0)))</f>
        <v/>
      </c>
      <c r="O459" s="21">
        <f>IF(A459="",0,IF(K459="Pago",0,G459-N459))</f>
        <v/>
      </c>
      <c r="P459" s="22">
        <f>IF(AND(I459&lt;&gt;"",H459&lt;&gt;""),I459-H459,"")</f>
        <v/>
      </c>
    </row>
    <row r="460">
      <c r="A460" s="18" t="n"/>
      <c r="B460" s="19" t="n"/>
      <c r="C460" s="19" t="n"/>
      <c r="D460" s="10">
        <f>IF(OR(B460="",C460=""),"",IF(MOD(C460-B460,1)=0,24,MOD(C460-B460,1)*24))</f>
        <v/>
      </c>
      <c r="E460" s="16" t="n"/>
      <c r="F460" s="9">
        <f>IF(E460="","",IFERROR(INDEX(Fontes!$B$5:$B$54,MATCH(E460,Fontes!$A$5:$A$54,0)),"fonte não cadastrada"))</f>
        <v/>
      </c>
      <c r="G460" s="17" t="n"/>
      <c r="H460" s="20">
        <f>IF(OR(A460="",E460=""),"",IFERROR(IF(INDEX(Fontes!$C$5:$C$54,MATCH(E460,Fontes!$A$5:$A$54,0))="Dias corridos",A460+INDEX(Fontes!$D$5:$D$54,MATCH(E460,Fontes!$A$5:$A$54,0)),DATE(YEAR(A460),MONTH(A460)+INDEX(Fontes!$F$5:$F$54,MATCH(E460,Fontes!$A$5:$A$54,0)),MIN(INDEX(Fontes!$E$5:$E$54,MATCH(E460,Fontes!$A$5:$A$54,0)),DAY(EOMONTH(DATE(YEAR(A460),MONTH(A460)+INDEX(Fontes!$F$5:$F$54,MATCH(E460,Fontes!$A$5:$A$54,0)),1),0))))),""))</f>
        <v/>
      </c>
      <c r="I460" s="18" t="n"/>
      <c r="J460" s="17" t="n"/>
      <c r="K460" s="9">
        <f>IF(A460="","",IF(I460&lt;&gt;"",IF(AND(J460&lt;&gt;"",J460&lt;G460),"Pago parcial","Pago"),IF(H460="","Sem previsão",IF(TODAY()&gt;H460,"Atrasado","A receber"))))</f>
        <v/>
      </c>
      <c r="L460" s="10">
        <f>IF(K460="Atrasado",TODAY()-H460,"")</f>
        <v/>
      </c>
      <c r="M460" s="16" t="n"/>
      <c r="N460" s="21">
        <f>IF(A460="",0,IF(K460="Pago",IF(J460="",G460,J460),IF(K460="Pago parcial",J460,0)))</f>
        <v/>
      </c>
      <c r="O460" s="21">
        <f>IF(A460="",0,IF(K460="Pago",0,G460-N460))</f>
        <v/>
      </c>
      <c r="P460" s="22">
        <f>IF(AND(I460&lt;&gt;"",H460&lt;&gt;""),I460-H460,"")</f>
        <v/>
      </c>
    </row>
    <row r="461">
      <c r="A461" s="18" t="n"/>
      <c r="B461" s="19" t="n"/>
      <c r="C461" s="19" t="n"/>
      <c r="D461" s="10">
        <f>IF(OR(B461="",C461=""),"",IF(MOD(C461-B461,1)=0,24,MOD(C461-B461,1)*24))</f>
        <v/>
      </c>
      <c r="E461" s="16" t="n"/>
      <c r="F461" s="9">
        <f>IF(E461="","",IFERROR(INDEX(Fontes!$B$5:$B$54,MATCH(E461,Fontes!$A$5:$A$54,0)),"fonte não cadastrada"))</f>
        <v/>
      </c>
      <c r="G461" s="17" t="n"/>
      <c r="H461" s="20">
        <f>IF(OR(A461="",E461=""),"",IFERROR(IF(INDEX(Fontes!$C$5:$C$54,MATCH(E461,Fontes!$A$5:$A$54,0))="Dias corridos",A461+INDEX(Fontes!$D$5:$D$54,MATCH(E461,Fontes!$A$5:$A$54,0)),DATE(YEAR(A461),MONTH(A461)+INDEX(Fontes!$F$5:$F$54,MATCH(E461,Fontes!$A$5:$A$54,0)),MIN(INDEX(Fontes!$E$5:$E$54,MATCH(E461,Fontes!$A$5:$A$54,0)),DAY(EOMONTH(DATE(YEAR(A461),MONTH(A461)+INDEX(Fontes!$F$5:$F$54,MATCH(E461,Fontes!$A$5:$A$54,0)),1),0))))),""))</f>
        <v/>
      </c>
      <c r="I461" s="18" t="n"/>
      <c r="J461" s="17" t="n"/>
      <c r="K461" s="9">
        <f>IF(A461="","",IF(I461&lt;&gt;"",IF(AND(J461&lt;&gt;"",J461&lt;G461),"Pago parcial","Pago"),IF(H461="","Sem previsão",IF(TODAY()&gt;H461,"Atrasado","A receber"))))</f>
        <v/>
      </c>
      <c r="L461" s="10">
        <f>IF(K461="Atrasado",TODAY()-H461,"")</f>
        <v/>
      </c>
      <c r="M461" s="16" t="n"/>
      <c r="N461" s="21">
        <f>IF(A461="",0,IF(K461="Pago",IF(J461="",G461,J461),IF(K461="Pago parcial",J461,0)))</f>
        <v/>
      </c>
      <c r="O461" s="21">
        <f>IF(A461="",0,IF(K461="Pago",0,G461-N461))</f>
        <v/>
      </c>
      <c r="P461" s="22">
        <f>IF(AND(I461&lt;&gt;"",H461&lt;&gt;""),I461-H461,"")</f>
        <v/>
      </c>
    </row>
    <row r="462">
      <c r="A462" s="18" t="n"/>
      <c r="B462" s="19" t="n"/>
      <c r="C462" s="19" t="n"/>
      <c r="D462" s="10">
        <f>IF(OR(B462="",C462=""),"",IF(MOD(C462-B462,1)=0,24,MOD(C462-B462,1)*24))</f>
        <v/>
      </c>
      <c r="E462" s="16" t="n"/>
      <c r="F462" s="9">
        <f>IF(E462="","",IFERROR(INDEX(Fontes!$B$5:$B$54,MATCH(E462,Fontes!$A$5:$A$54,0)),"fonte não cadastrada"))</f>
        <v/>
      </c>
      <c r="G462" s="17" t="n"/>
      <c r="H462" s="20">
        <f>IF(OR(A462="",E462=""),"",IFERROR(IF(INDEX(Fontes!$C$5:$C$54,MATCH(E462,Fontes!$A$5:$A$54,0))="Dias corridos",A462+INDEX(Fontes!$D$5:$D$54,MATCH(E462,Fontes!$A$5:$A$54,0)),DATE(YEAR(A462),MONTH(A462)+INDEX(Fontes!$F$5:$F$54,MATCH(E462,Fontes!$A$5:$A$54,0)),MIN(INDEX(Fontes!$E$5:$E$54,MATCH(E462,Fontes!$A$5:$A$54,0)),DAY(EOMONTH(DATE(YEAR(A462),MONTH(A462)+INDEX(Fontes!$F$5:$F$54,MATCH(E462,Fontes!$A$5:$A$54,0)),1),0))))),""))</f>
        <v/>
      </c>
      <c r="I462" s="18" t="n"/>
      <c r="J462" s="17" t="n"/>
      <c r="K462" s="9">
        <f>IF(A462="","",IF(I462&lt;&gt;"",IF(AND(J462&lt;&gt;"",J462&lt;G462),"Pago parcial","Pago"),IF(H462="","Sem previsão",IF(TODAY()&gt;H462,"Atrasado","A receber"))))</f>
        <v/>
      </c>
      <c r="L462" s="10">
        <f>IF(K462="Atrasado",TODAY()-H462,"")</f>
        <v/>
      </c>
      <c r="M462" s="16" t="n"/>
      <c r="N462" s="21">
        <f>IF(A462="",0,IF(K462="Pago",IF(J462="",G462,J462),IF(K462="Pago parcial",J462,0)))</f>
        <v/>
      </c>
      <c r="O462" s="21">
        <f>IF(A462="",0,IF(K462="Pago",0,G462-N462))</f>
        <v/>
      </c>
      <c r="P462" s="22">
        <f>IF(AND(I462&lt;&gt;"",H462&lt;&gt;""),I462-H462,"")</f>
        <v/>
      </c>
    </row>
    <row r="463">
      <c r="A463" s="18" t="n"/>
      <c r="B463" s="19" t="n"/>
      <c r="C463" s="19" t="n"/>
      <c r="D463" s="10">
        <f>IF(OR(B463="",C463=""),"",IF(MOD(C463-B463,1)=0,24,MOD(C463-B463,1)*24))</f>
        <v/>
      </c>
      <c r="E463" s="16" t="n"/>
      <c r="F463" s="9">
        <f>IF(E463="","",IFERROR(INDEX(Fontes!$B$5:$B$54,MATCH(E463,Fontes!$A$5:$A$54,0)),"fonte não cadastrada"))</f>
        <v/>
      </c>
      <c r="G463" s="17" t="n"/>
      <c r="H463" s="20">
        <f>IF(OR(A463="",E463=""),"",IFERROR(IF(INDEX(Fontes!$C$5:$C$54,MATCH(E463,Fontes!$A$5:$A$54,0))="Dias corridos",A463+INDEX(Fontes!$D$5:$D$54,MATCH(E463,Fontes!$A$5:$A$54,0)),DATE(YEAR(A463),MONTH(A463)+INDEX(Fontes!$F$5:$F$54,MATCH(E463,Fontes!$A$5:$A$54,0)),MIN(INDEX(Fontes!$E$5:$E$54,MATCH(E463,Fontes!$A$5:$A$54,0)),DAY(EOMONTH(DATE(YEAR(A463),MONTH(A463)+INDEX(Fontes!$F$5:$F$54,MATCH(E463,Fontes!$A$5:$A$54,0)),1),0))))),""))</f>
        <v/>
      </c>
      <c r="I463" s="18" t="n"/>
      <c r="J463" s="17" t="n"/>
      <c r="K463" s="9">
        <f>IF(A463="","",IF(I463&lt;&gt;"",IF(AND(J463&lt;&gt;"",J463&lt;G463),"Pago parcial","Pago"),IF(H463="","Sem previsão",IF(TODAY()&gt;H463,"Atrasado","A receber"))))</f>
        <v/>
      </c>
      <c r="L463" s="10">
        <f>IF(K463="Atrasado",TODAY()-H463,"")</f>
        <v/>
      </c>
      <c r="M463" s="16" t="n"/>
      <c r="N463" s="21">
        <f>IF(A463="",0,IF(K463="Pago",IF(J463="",G463,J463),IF(K463="Pago parcial",J463,0)))</f>
        <v/>
      </c>
      <c r="O463" s="21">
        <f>IF(A463="",0,IF(K463="Pago",0,G463-N463))</f>
        <v/>
      </c>
      <c r="P463" s="22">
        <f>IF(AND(I463&lt;&gt;"",H463&lt;&gt;""),I463-H463,"")</f>
        <v/>
      </c>
    </row>
    <row r="464">
      <c r="A464" s="18" t="n"/>
      <c r="B464" s="19" t="n"/>
      <c r="C464" s="19" t="n"/>
      <c r="D464" s="10">
        <f>IF(OR(B464="",C464=""),"",IF(MOD(C464-B464,1)=0,24,MOD(C464-B464,1)*24))</f>
        <v/>
      </c>
      <c r="E464" s="16" t="n"/>
      <c r="F464" s="9">
        <f>IF(E464="","",IFERROR(INDEX(Fontes!$B$5:$B$54,MATCH(E464,Fontes!$A$5:$A$54,0)),"fonte não cadastrada"))</f>
        <v/>
      </c>
      <c r="G464" s="17" t="n"/>
      <c r="H464" s="20">
        <f>IF(OR(A464="",E464=""),"",IFERROR(IF(INDEX(Fontes!$C$5:$C$54,MATCH(E464,Fontes!$A$5:$A$54,0))="Dias corridos",A464+INDEX(Fontes!$D$5:$D$54,MATCH(E464,Fontes!$A$5:$A$54,0)),DATE(YEAR(A464),MONTH(A464)+INDEX(Fontes!$F$5:$F$54,MATCH(E464,Fontes!$A$5:$A$54,0)),MIN(INDEX(Fontes!$E$5:$E$54,MATCH(E464,Fontes!$A$5:$A$54,0)),DAY(EOMONTH(DATE(YEAR(A464),MONTH(A464)+INDEX(Fontes!$F$5:$F$54,MATCH(E464,Fontes!$A$5:$A$54,0)),1),0))))),""))</f>
        <v/>
      </c>
      <c r="I464" s="18" t="n"/>
      <c r="J464" s="17" t="n"/>
      <c r="K464" s="9">
        <f>IF(A464="","",IF(I464&lt;&gt;"",IF(AND(J464&lt;&gt;"",J464&lt;G464),"Pago parcial","Pago"),IF(H464="","Sem previsão",IF(TODAY()&gt;H464,"Atrasado","A receber"))))</f>
        <v/>
      </c>
      <c r="L464" s="10">
        <f>IF(K464="Atrasado",TODAY()-H464,"")</f>
        <v/>
      </c>
      <c r="M464" s="16" t="n"/>
      <c r="N464" s="21">
        <f>IF(A464="",0,IF(K464="Pago",IF(J464="",G464,J464),IF(K464="Pago parcial",J464,0)))</f>
        <v/>
      </c>
      <c r="O464" s="21">
        <f>IF(A464="",0,IF(K464="Pago",0,G464-N464))</f>
        <v/>
      </c>
      <c r="P464" s="22">
        <f>IF(AND(I464&lt;&gt;"",H464&lt;&gt;""),I464-H464,"")</f>
        <v/>
      </c>
    </row>
    <row r="465">
      <c r="A465" s="18" t="n"/>
      <c r="B465" s="19" t="n"/>
      <c r="C465" s="19" t="n"/>
      <c r="D465" s="10">
        <f>IF(OR(B465="",C465=""),"",IF(MOD(C465-B465,1)=0,24,MOD(C465-B465,1)*24))</f>
        <v/>
      </c>
      <c r="E465" s="16" t="n"/>
      <c r="F465" s="9">
        <f>IF(E465="","",IFERROR(INDEX(Fontes!$B$5:$B$54,MATCH(E465,Fontes!$A$5:$A$54,0)),"fonte não cadastrada"))</f>
        <v/>
      </c>
      <c r="G465" s="17" t="n"/>
      <c r="H465" s="20">
        <f>IF(OR(A465="",E465=""),"",IFERROR(IF(INDEX(Fontes!$C$5:$C$54,MATCH(E465,Fontes!$A$5:$A$54,0))="Dias corridos",A465+INDEX(Fontes!$D$5:$D$54,MATCH(E465,Fontes!$A$5:$A$54,0)),DATE(YEAR(A465),MONTH(A465)+INDEX(Fontes!$F$5:$F$54,MATCH(E465,Fontes!$A$5:$A$54,0)),MIN(INDEX(Fontes!$E$5:$E$54,MATCH(E465,Fontes!$A$5:$A$54,0)),DAY(EOMONTH(DATE(YEAR(A465),MONTH(A465)+INDEX(Fontes!$F$5:$F$54,MATCH(E465,Fontes!$A$5:$A$54,0)),1),0))))),""))</f>
        <v/>
      </c>
      <c r="I465" s="18" t="n"/>
      <c r="J465" s="17" t="n"/>
      <c r="K465" s="9">
        <f>IF(A465="","",IF(I465&lt;&gt;"",IF(AND(J465&lt;&gt;"",J465&lt;G465),"Pago parcial","Pago"),IF(H465="","Sem previsão",IF(TODAY()&gt;H465,"Atrasado","A receber"))))</f>
        <v/>
      </c>
      <c r="L465" s="10">
        <f>IF(K465="Atrasado",TODAY()-H465,"")</f>
        <v/>
      </c>
      <c r="M465" s="16" t="n"/>
      <c r="N465" s="21">
        <f>IF(A465="",0,IF(K465="Pago",IF(J465="",G465,J465),IF(K465="Pago parcial",J465,0)))</f>
        <v/>
      </c>
      <c r="O465" s="21">
        <f>IF(A465="",0,IF(K465="Pago",0,G465-N465))</f>
        <v/>
      </c>
      <c r="P465" s="22">
        <f>IF(AND(I465&lt;&gt;"",H465&lt;&gt;""),I465-H465,"")</f>
        <v/>
      </c>
    </row>
    <row r="466">
      <c r="A466" s="18" t="n"/>
      <c r="B466" s="19" t="n"/>
      <c r="C466" s="19" t="n"/>
      <c r="D466" s="10">
        <f>IF(OR(B466="",C466=""),"",IF(MOD(C466-B466,1)=0,24,MOD(C466-B466,1)*24))</f>
        <v/>
      </c>
      <c r="E466" s="16" t="n"/>
      <c r="F466" s="9">
        <f>IF(E466="","",IFERROR(INDEX(Fontes!$B$5:$B$54,MATCH(E466,Fontes!$A$5:$A$54,0)),"fonte não cadastrada"))</f>
        <v/>
      </c>
      <c r="G466" s="17" t="n"/>
      <c r="H466" s="20">
        <f>IF(OR(A466="",E466=""),"",IFERROR(IF(INDEX(Fontes!$C$5:$C$54,MATCH(E466,Fontes!$A$5:$A$54,0))="Dias corridos",A466+INDEX(Fontes!$D$5:$D$54,MATCH(E466,Fontes!$A$5:$A$54,0)),DATE(YEAR(A466),MONTH(A466)+INDEX(Fontes!$F$5:$F$54,MATCH(E466,Fontes!$A$5:$A$54,0)),MIN(INDEX(Fontes!$E$5:$E$54,MATCH(E466,Fontes!$A$5:$A$54,0)),DAY(EOMONTH(DATE(YEAR(A466),MONTH(A466)+INDEX(Fontes!$F$5:$F$54,MATCH(E466,Fontes!$A$5:$A$54,0)),1),0))))),""))</f>
        <v/>
      </c>
      <c r="I466" s="18" t="n"/>
      <c r="J466" s="17" t="n"/>
      <c r="K466" s="9">
        <f>IF(A466="","",IF(I466&lt;&gt;"",IF(AND(J466&lt;&gt;"",J466&lt;G466),"Pago parcial","Pago"),IF(H466="","Sem previsão",IF(TODAY()&gt;H466,"Atrasado","A receber"))))</f>
        <v/>
      </c>
      <c r="L466" s="10">
        <f>IF(K466="Atrasado",TODAY()-H466,"")</f>
        <v/>
      </c>
      <c r="M466" s="16" t="n"/>
      <c r="N466" s="21">
        <f>IF(A466="",0,IF(K466="Pago",IF(J466="",G466,J466),IF(K466="Pago parcial",J466,0)))</f>
        <v/>
      </c>
      <c r="O466" s="21">
        <f>IF(A466="",0,IF(K466="Pago",0,G466-N466))</f>
        <v/>
      </c>
      <c r="P466" s="22">
        <f>IF(AND(I466&lt;&gt;"",H466&lt;&gt;""),I466-H466,"")</f>
        <v/>
      </c>
    </row>
    <row r="467">
      <c r="A467" s="18" t="n"/>
      <c r="B467" s="19" t="n"/>
      <c r="C467" s="19" t="n"/>
      <c r="D467" s="10">
        <f>IF(OR(B467="",C467=""),"",IF(MOD(C467-B467,1)=0,24,MOD(C467-B467,1)*24))</f>
        <v/>
      </c>
      <c r="E467" s="16" t="n"/>
      <c r="F467" s="9">
        <f>IF(E467="","",IFERROR(INDEX(Fontes!$B$5:$B$54,MATCH(E467,Fontes!$A$5:$A$54,0)),"fonte não cadastrada"))</f>
        <v/>
      </c>
      <c r="G467" s="17" t="n"/>
      <c r="H467" s="20">
        <f>IF(OR(A467="",E467=""),"",IFERROR(IF(INDEX(Fontes!$C$5:$C$54,MATCH(E467,Fontes!$A$5:$A$54,0))="Dias corridos",A467+INDEX(Fontes!$D$5:$D$54,MATCH(E467,Fontes!$A$5:$A$54,0)),DATE(YEAR(A467),MONTH(A467)+INDEX(Fontes!$F$5:$F$54,MATCH(E467,Fontes!$A$5:$A$54,0)),MIN(INDEX(Fontes!$E$5:$E$54,MATCH(E467,Fontes!$A$5:$A$54,0)),DAY(EOMONTH(DATE(YEAR(A467),MONTH(A467)+INDEX(Fontes!$F$5:$F$54,MATCH(E467,Fontes!$A$5:$A$54,0)),1),0))))),""))</f>
        <v/>
      </c>
      <c r="I467" s="18" t="n"/>
      <c r="J467" s="17" t="n"/>
      <c r="K467" s="9">
        <f>IF(A467="","",IF(I467&lt;&gt;"",IF(AND(J467&lt;&gt;"",J467&lt;G467),"Pago parcial","Pago"),IF(H467="","Sem previsão",IF(TODAY()&gt;H467,"Atrasado","A receber"))))</f>
        <v/>
      </c>
      <c r="L467" s="10">
        <f>IF(K467="Atrasado",TODAY()-H467,"")</f>
        <v/>
      </c>
      <c r="M467" s="16" t="n"/>
      <c r="N467" s="21">
        <f>IF(A467="",0,IF(K467="Pago",IF(J467="",G467,J467),IF(K467="Pago parcial",J467,0)))</f>
        <v/>
      </c>
      <c r="O467" s="21">
        <f>IF(A467="",0,IF(K467="Pago",0,G467-N467))</f>
        <v/>
      </c>
      <c r="P467" s="22">
        <f>IF(AND(I467&lt;&gt;"",H467&lt;&gt;""),I467-H467,"")</f>
        <v/>
      </c>
    </row>
    <row r="468">
      <c r="A468" s="18" t="n"/>
      <c r="B468" s="19" t="n"/>
      <c r="C468" s="19" t="n"/>
      <c r="D468" s="10">
        <f>IF(OR(B468="",C468=""),"",IF(MOD(C468-B468,1)=0,24,MOD(C468-B468,1)*24))</f>
        <v/>
      </c>
      <c r="E468" s="16" t="n"/>
      <c r="F468" s="9">
        <f>IF(E468="","",IFERROR(INDEX(Fontes!$B$5:$B$54,MATCH(E468,Fontes!$A$5:$A$54,0)),"fonte não cadastrada"))</f>
        <v/>
      </c>
      <c r="G468" s="17" t="n"/>
      <c r="H468" s="20">
        <f>IF(OR(A468="",E468=""),"",IFERROR(IF(INDEX(Fontes!$C$5:$C$54,MATCH(E468,Fontes!$A$5:$A$54,0))="Dias corridos",A468+INDEX(Fontes!$D$5:$D$54,MATCH(E468,Fontes!$A$5:$A$54,0)),DATE(YEAR(A468),MONTH(A468)+INDEX(Fontes!$F$5:$F$54,MATCH(E468,Fontes!$A$5:$A$54,0)),MIN(INDEX(Fontes!$E$5:$E$54,MATCH(E468,Fontes!$A$5:$A$54,0)),DAY(EOMONTH(DATE(YEAR(A468),MONTH(A468)+INDEX(Fontes!$F$5:$F$54,MATCH(E468,Fontes!$A$5:$A$54,0)),1),0))))),""))</f>
        <v/>
      </c>
      <c r="I468" s="18" t="n"/>
      <c r="J468" s="17" t="n"/>
      <c r="K468" s="9">
        <f>IF(A468="","",IF(I468&lt;&gt;"",IF(AND(J468&lt;&gt;"",J468&lt;G468),"Pago parcial","Pago"),IF(H468="","Sem previsão",IF(TODAY()&gt;H468,"Atrasado","A receber"))))</f>
        <v/>
      </c>
      <c r="L468" s="10">
        <f>IF(K468="Atrasado",TODAY()-H468,"")</f>
        <v/>
      </c>
      <c r="M468" s="16" t="n"/>
      <c r="N468" s="21">
        <f>IF(A468="",0,IF(K468="Pago",IF(J468="",G468,J468),IF(K468="Pago parcial",J468,0)))</f>
        <v/>
      </c>
      <c r="O468" s="21">
        <f>IF(A468="",0,IF(K468="Pago",0,G468-N468))</f>
        <v/>
      </c>
      <c r="P468" s="22">
        <f>IF(AND(I468&lt;&gt;"",H468&lt;&gt;""),I468-H468,"")</f>
        <v/>
      </c>
    </row>
    <row r="469">
      <c r="A469" s="18" t="n"/>
      <c r="B469" s="19" t="n"/>
      <c r="C469" s="19" t="n"/>
      <c r="D469" s="10">
        <f>IF(OR(B469="",C469=""),"",IF(MOD(C469-B469,1)=0,24,MOD(C469-B469,1)*24))</f>
        <v/>
      </c>
      <c r="E469" s="16" t="n"/>
      <c r="F469" s="9">
        <f>IF(E469="","",IFERROR(INDEX(Fontes!$B$5:$B$54,MATCH(E469,Fontes!$A$5:$A$54,0)),"fonte não cadastrada"))</f>
        <v/>
      </c>
      <c r="G469" s="17" t="n"/>
      <c r="H469" s="20">
        <f>IF(OR(A469="",E469=""),"",IFERROR(IF(INDEX(Fontes!$C$5:$C$54,MATCH(E469,Fontes!$A$5:$A$54,0))="Dias corridos",A469+INDEX(Fontes!$D$5:$D$54,MATCH(E469,Fontes!$A$5:$A$54,0)),DATE(YEAR(A469),MONTH(A469)+INDEX(Fontes!$F$5:$F$54,MATCH(E469,Fontes!$A$5:$A$54,0)),MIN(INDEX(Fontes!$E$5:$E$54,MATCH(E469,Fontes!$A$5:$A$54,0)),DAY(EOMONTH(DATE(YEAR(A469),MONTH(A469)+INDEX(Fontes!$F$5:$F$54,MATCH(E469,Fontes!$A$5:$A$54,0)),1),0))))),""))</f>
        <v/>
      </c>
      <c r="I469" s="18" t="n"/>
      <c r="J469" s="17" t="n"/>
      <c r="K469" s="9">
        <f>IF(A469="","",IF(I469&lt;&gt;"",IF(AND(J469&lt;&gt;"",J469&lt;G469),"Pago parcial","Pago"),IF(H469="","Sem previsão",IF(TODAY()&gt;H469,"Atrasado","A receber"))))</f>
        <v/>
      </c>
      <c r="L469" s="10">
        <f>IF(K469="Atrasado",TODAY()-H469,"")</f>
        <v/>
      </c>
      <c r="M469" s="16" t="n"/>
      <c r="N469" s="21">
        <f>IF(A469="",0,IF(K469="Pago",IF(J469="",G469,J469),IF(K469="Pago parcial",J469,0)))</f>
        <v/>
      </c>
      <c r="O469" s="21">
        <f>IF(A469="",0,IF(K469="Pago",0,G469-N469))</f>
        <v/>
      </c>
      <c r="P469" s="22">
        <f>IF(AND(I469&lt;&gt;"",H469&lt;&gt;""),I469-H469,"")</f>
        <v/>
      </c>
    </row>
    <row r="470">
      <c r="A470" s="18" t="n"/>
      <c r="B470" s="19" t="n"/>
      <c r="C470" s="19" t="n"/>
      <c r="D470" s="10">
        <f>IF(OR(B470="",C470=""),"",IF(MOD(C470-B470,1)=0,24,MOD(C470-B470,1)*24))</f>
        <v/>
      </c>
      <c r="E470" s="16" t="n"/>
      <c r="F470" s="9">
        <f>IF(E470="","",IFERROR(INDEX(Fontes!$B$5:$B$54,MATCH(E470,Fontes!$A$5:$A$54,0)),"fonte não cadastrada"))</f>
        <v/>
      </c>
      <c r="G470" s="17" t="n"/>
      <c r="H470" s="20">
        <f>IF(OR(A470="",E470=""),"",IFERROR(IF(INDEX(Fontes!$C$5:$C$54,MATCH(E470,Fontes!$A$5:$A$54,0))="Dias corridos",A470+INDEX(Fontes!$D$5:$D$54,MATCH(E470,Fontes!$A$5:$A$54,0)),DATE(YEAR(A470),MONTH(A470)+INDEX(Fontes!$F$5:$F$54,MATCH(E470,Fontes!$A$5:$A$54,0)),MIN(INDEX(Fontes!$E$5:$E$54,MATCH(E470,Fontes!$A$5:$A$54,0)),DAY(EOMONTH(DATE(YEAR(A470),MONTH(A470)+INDEX(Fontes!$F$5:$F$54,MATCH(E470,Fontes!$A$5:$A$54,0)),1),0))))),""))</f>
        <v/>
      </c>
      <c r="I470" s="18" t="n"/>
      <c r="J470" s="17" t="n"/>
      <c r="K470" s="9">
        <f>IF(A470="","",IF(I470&lt;&gt;"",IF(AND(J470&lt;&gt;"",J470&lt;G470),"Pago parcial","Pago"),IF(H470="","Sem previsão",IF(TODAY()&gt;H470,"Atrasado","A receber"))))</f>
        <v/>
      </c>
      <c r="L470" s="10">
        <f>IF(K470="Atrasado",TODAY()-H470,"")</f>
        <v/>
      </c>
      <c r="M470" s="16" t="n"/>
      <c r="N470" s="21">
        <f>IF(A470="",0,IF(K470="Pago",IF(J470="",G470,J470),IF(K470="Pago parcial",J470,0)))</f>
        <v/>
      </c>
      <c r="O470" s="21">
        <f>IF(A470="",0,IF(K470="Pago",0,G470-N470))</f>
        <v/>
      </c>
      <c r="P470" s="22">
        <f>IF(AND(I470&lt;&gt;"",H470&lt;&gt;""),I470-H470,"")</f>
        <v/>
      </c>
    </row>
    <row r="471">
      <c r="A471" s="18" t="n"/>
      <c r="B471" s="19" t="n"/>
      <c r="C471" s="19" t="n"/>
      <c r="D471" s="10">
        <f>IF(OR(B471="",C471=""),"",IF(MOD(C471-B471,1)=0,24,MOD(C471-B471,1)*24))</f>
        <v/>
      </c>
      <c r="E471" s="16" t="n"/>
      <c r="F471" s="9">
        <f>IF(E471="","",IFERROR(INDEX(Fontes!$B$5:$B$54,MATCH(E471,Fontes!$A$5:$A$54,0)),"fonte não cadastrada"))</f>
        <v/>
      </c>
      <c r="G471" s="17" t="n"/>
      <c r="H471" s="20">
        <f>IF(OR(A471="",E471=""),"",IFERROR(IF(INDEX(Fontes!$C$5:$C$54,MATCH(E471,Fontes!$A$5:$A$54,0))="Dias corridos",A471+INDEX(Fontes!$D$5:$D$54,MATCH(E471,Fontes!$A$5:$A$54,0)),DATE(YEAR(A471),MONTH(A471)+INDEX(Fontes!$F$5:$F$54,MATCH(E471,Fontes!$A$5:$A$54,0)),MIN(INDEX(Fontes!$E$5:$E$54,MATCH(E471,Fontes!$A$5:$A$54,0)),DAY(EOMONTH(DATE(YEAR(A471),MONTH(A471)+INDEX(Fontes!$F$5:$F$54,MATCH(E471,Fontes!$A$5:$A$54,0)),1),0))))),""))</f>
        <v/>
      </c>
      <c r="I471" s="18" t="n"/>
      <c r="J471" s="17" t="n"/>
      <c r="K471" s="9">
        <f>IF(A471="","",IF(I471&lt;&gt;"",IF(AND(J471&lt;&gt;"",J471&lt;G471),"Pago parcial","Pago"),IF(H471="","Sem previsão",IF(TODAY()&gt;H471,"Atrasado","A receber"))))</f>
        <v/>
      </c>
      <c r="L471" s="10">
        <f>IF(K471="Atrasado",TODAY()-H471,"")</f>
        <v/>
      </c>
      <c r="M471" s="16" t="n"/>
      <c r="N471" s="21">
        <f>IF(A471="",0,IF(K471="Pago",IF(J471="",G471,J471),IF(K471="Pago parcial",J471,0)))</f>
        <v/>
      </c>
      <c r="O471" s="21">
        <f>IF(A471="",0,IF(K471="Pago",0,G471-N471))</f>
        <v/>
      </c>
      <c r="P471" s="22">
        <f>IF(AND(I471&lt;&gt;"",H471&lt;&gt;""),I471-H471,"")</f>
        <v/>
      </c>
    </row>
    <row r="472">
      <c r="A472" s="18" t="n"/>
      <c r="B472" s="19" t="n"/>
      <c r="C472" s="19" t="n"/>
      <c r="D472" s="10">
        <f>IF(OR(B472="",C472=""),"",IF(MOD(C472-B472,1)=0,24,MOD(C472-B472,1)*24))</f>
        <v/>
      </c>
      <c r="E472" s="16" t="n"/>
      <c r="F472" s="9">
        <f>IF(E472="","",IFERROR(INDEX(Fontes!$B$5:$B$54,MATCH(E472,Fontes!$A$5:$A$54,0)),"fonte não cadastrada"))</f>
        <v/>
      </c>
      <c r="G472" s="17" t="n"/>
      <c r="H472" s="20">
        <f>IF(OR(A472="",E472=""),"",IFERROR(IF(INDEX(Fontes!$C$5:$C$54,MATCH(E472,Fontes!$A$5:$A$54,0))="Dias corridos",A472+INDEX(Fontes!$D$5:$D$54,MATCH(E472,Fontes!$A$5:$A$54,0)),DATE(YEAR(A472),MONTH(A472)+INDEX(Fontes!$F$5:$F$54,MATCH(E472,Fontes!$A$5:$A$54,0)),MIN(INDEX(Fontes!$E$5:$E$54,MATCH(E472,Fontes!$A$5:$A$54,0)),DAY(EOMONTH(DATE(YEAR(A472),MONTH(A472)+INDEX(Fontes!$F$5:$F$54,MATCH(E472,Fontes!$A$5:$A$54,0)),1),0))))),""))</f>
        <v/>
      </c>
      <c r="I472" s="18" t="n"/>
      <c r="J472" s="17" t="n"/>
      <c r="K472" s="9">
        <f>IF(A472="","",IF(I472&lt;&gt;"",IF(AND(J472&lt;&gt;"",J472&lt;G472),"Pago parcial","Pago"),IF(H472="","Sem previsão",IF(TODAY()&gt;H472,"Atrasado","A receber"))))</f>
        <v/>
      </c>
      <c r="L472" s="10">
        <f>IF(K472="Atrasado",TODAY()-H472,"")</f>
        <v/>
      </c>
      <c r="M472" s="16" t="n"/>
      <c r="N472" s="21">
        <f>IF(A472="",0,IF(K472="Pago",IF(J472="",G472,J472),IF(K472="Pago parcial",J472,0)))</f>
        <v/>
      </c>
      <c r="O472" s="21">
        <f>IF(A472="",0,IF(K472="Pago",0,G472-N472))</f>
        <v/>
      </c>
      <c r="P472" s="22">
        <f>IF(AND(I472&lt;&gt;"",H472&lt;&gt;""),I472-H472,"")</f>
        <v/>
      </c>
    </row>
    <row r="473">
      <c r="A473" s="18" t="n"/>
      <c r="B473" s="19" t="n"/>
      <c r="C473" s="19" t="n"/>
      <c r="D473" s="10">
        <f>IF(OR(B473="",C473=""),"",IF(MOD(C473-B473,1)=0,24,MOD(C473-B473,1)*24))</f>
        <v/>
      </c>
      <c r="E473" s="16" t="n"/>
      <c r="F473" s="9">
        <f>IF(E473="","",IFERROR(INDEX(Fontes!$B$5:$B$54,MATCH(E473,Fontes!$A$5:$A$54,0)),"fonte não cadastrada"))</f>
        <v/>
      </c>
      <c r="G473" s="17" t="n"/>
      <c r="H473" s="20">
        <f>IF(OR(A473="",E473=""),"",IFERROR(IF(INDEX(Fontes!$C$5:$C$54,MATCH(E473,Fontes!$A$5:$A$54,0))="Dias corridos",A473+INDEX(Fontes!$D$5:$D$54,MATCH(E473,Fontes!$A$5:$A$54,0)),DATE(YEAR(A473),MONTH(A473)+INDEX(Fontes!$F$5:$F$54,MATCH(E473,Fontes!$A$5:$A$54,0)),MIN(INDEX(Fontes!$E$5:$E$54,MATCH(E473,Fontes!$A$5:$A$54,0)),DAY(EOMONTH(DATE(YEAR(A473),MONTH(A473)+INDEX(Fontes!$F$5:$F$54,MATCH(E473,Fontes!$A$5:$A$54,0)),1),0))))),""))</f>
        <v/>
      </c>
      <c r="I473" s="18" t="n"/>
      <c r="J473" s="17" t="n"/>
      <c r="K473" s="9">
        <f>IF(A473="","",IF(I473&lt;&gt;"",IF(AND(J473&lt;&gt;"",J473&lt;G473),"Pago parcial","Pago"),IF(H473="","Sem previsão",IF(TODAY()&gt;H473,"Atrasado","A receber"))))</f>
        <v/>
      </c>
      <c r="L473" s="10">
        <f>IF(K473="Atrasado",TODAY()-H473,"")</f>
        <v/>
      </c>
      <c r="M473" s="16" t="n"/>
      <c r="N473" s="21">
        <f>IF(A473="",0,IF(K473="Pago",IF(J473="",G473,J473),IF(K473="Pago parcial",J473,0)))</f>
        <v/>
      </c>
      <c r="O473" s="21">
        <f>IF(A473="",0,IF(K473="Pago",0,G473-N473))</f>
        <v/>
      </c>
      <c r="P473" s="22">
        <f>IF(AND(I473&lt;&gt;"",H473&lt;&gt;""),I473-H473,"")</f>
        <v/>
      </c>
    </row>
    <row r="474">
      <c r="A474" s="18" t="n"/>
      <c r="B474" s="19" t="n"/>
      <c r="C474" s="19" t="n"/>
      <c r="D474" s="10">
        <f>IF(OR(B474="",C474=""),"",IF(MOD(C474-B474,1)=0,24,MOD(C474-B474,1)*24))</f>
        <v/>
      </c>
      <c r="E474" s="16" t="n"/>
      <c r="F474" s="9">
        <f>IF(E474="","",IFERROR(INDEX(Fontes!$B$5:$B$54,MATCH(E474,Fontes!$A$5:$A$54,0)),"fonte não cadastrada"))</f>
        <v/>
      </c>
      <c r="G474" s="17" t="n"/>
      <c r="H474" s="20">
        <f>IF(OR(A474="",E474=""),"",IFERROR(IF(INDEX(Fontes!$C$5:$C$54,MATCH(E474,Fontes!$A$5:$A$54,0))="Dias corridos",A474+INDEX(Fontes!$D$5:$D$54,MATCH(E474,Fontes!$A$5:$A$54,0)),DATE(YEAR(A474),MONTH(A474)+INDEX(Fontes!$F$5:$F$54,MATCH(E474,Fontes!$A$5:$A$54,0)),MIN(INDEX(Fontes!$E$5:$E$54,MATCH(E474,Fontes!$A$5:$A$54,0)),DAY(EOMONTH(DATE(YEAR(A474),MONTH(A474)+INDEX(Fontes!$F$5:$F$54,MATCH(E474,Fontes!$A$5:$A$54,0)),1),0))))),""))</f>
        <v/>
      </c>
      <c r="I474" s="18" t="n"/>
      <c r="J474" s="17" t="n"/>
      <c r="K474" s="9">
        <f>IF(A474="","",IF(I474&lt;&gt;"",IF(AND(J474&lt;&gt;"",J474&lt;G474),"Pago parcial","Pago"),IF(H474="","Sem previsão",IF(TODAY()&gt;H474,"Atrasado","A receber"))))</f>
        <v/>
      </c>
      <c r="L474" s="10">
        <f>IF(K474="Atrasado",TODAY()-H474,"")</f>
        <v/>
      </c>
      <c r="M474" s="16" t="n"/>
      <c r="N474" s="21">
        <f>IF(A474="",0,IF(K474="Pago",IF(J474="",G474,J474),IF(K474="Pago parcial",J474,0)))</f>
        <v/>
      </c>
      <c r="O474" s="21">
        <f>IF(A474="",0,IF(K474="Pago",0,G474-N474))</f>
        <v/>
      </c>
      <c r="P474" s="22">
        <f>IF(AND(I474&lt;&gt;"",H474&lt;&gt;""),I474-H474,"")</f>
        <v/>
      </c>
    </row>
    <row r="475">
      <c r="A475" s="18" t="n"/>
      <c r="B475" s="19" t="n"/>
      <c r="C475" s="19" t="n"/>
      <c r="D475" s="10">
        <f>IF(OR(B475="",C475=""),"",IF(MOD(C475-B475,1)=0,24,MOD(C475-B475,1)*24))</f>
        <v/>
      </c>
      <c r="E475" s="16" t="n"/>
      <c r="F475" s="9">
        <f>IF(E475="","",IFERROR(INDEX(Fontes!$B$5:$B$54,MATCH(E475,Fontes!$A$5:$A$54,0)),"fonte não cadastrada"))</f>
        <v/>
      </c>
      <c r="G475" s="17" t="n"/>
      <c r="H475" s="20">
        <f>IF(OR(A475="",E475=""),"",IFERROR(IF(INDEX(Fontes!$C$5:$C$54,MATCH(E475,Fontes!$A$5:$A$54,0))="Dias corridos",A475+INDEX(Fontes!$D$5:$D$54,MATCH(E475,Fontes!$A$5:$A$54,0)),DATE(YEAR(A475),MONTH(A475)+INDEX(Fontes!$F$5:$F$54,MATCH(E475,Fontes!$A$5:$A$54,0)),MIN(INDEX(Fontes!$E$5:$E$54,MATCH(E475,Fontes!$A$5:$A$54,0)),DAY(EOMONTH(DATE(YEAR(A475),MONTH(A475)+INDEX(Fontes!$F$5:$F$54,MATCH(E475,Fontes!$A$5:$A$54,0)),1),0))))),""))</f>
        <v/>
      </c>
      <c r="I475" s="18" t="n"/>
      <c r="J475" s="17" t="n"/>
      <c r="K475" s="9">
        <f>IF(A475="","",IF(I475&lt;&gt;"",IF(AND(J475&lt;&gt;"",J475&lt;G475),"Pago parcial","Pago"),IF(H475="","Sem previsão",IF(TODAY()&gt;H475,"Atrasado","A receber"))))</f>
        <v/>
      </c>
      <c r="L475" s="10">
        <f>IF(K475="Atrasado",TODAY()-H475,"")</f>
        <v/>
      </c>
      <c r="M475" s="16" t="n"/>
      <c r="N475" s="21">
        <f>IF(A475="",0,IF(K475="Pago",IF(J475="",G475,J475),IF(K475="Pago parcial",J475,0)))</f>
        <v/>
      </c>
      <c r="O475" s="21">
        <f>IF(A475="",0,IF(K475="Pago",0,G475-N475))</f>
        <v/>
      </c>
      <c r="P475" s="22">
        <f>IF(AND(I475&lt;&gt;"",H475&lt;&gt;""),I475-H475,"")</f>
        <v/>
      </c>
    </row>
    <row r="476">
      <c r="A476" s="18" t="n"/>
      <c r="B476" s="19" t="n"/>
      <c r="C476" s="19" t="n"/>
      <c r="D476" s="10">
        <f>IF(OR(B476="",C476=""),"",IF(MOD(C476-B476,1)=0,24,MOD(C476-B476,1)*24))</f>
        <v/>
      </c>
      <c r="E476" s="16" t="n"/>
      <c r="F476" s="9">
        <f>IF(E476="","",IFERROR(INDEX(Fontes!$B$5:$B$54,MATCH(E476,Fontes!$A$5:$A$54,0)),"fonte não cadastrada"))</f>
        <v/>
      </c>
      <c r="G476" s="17" t="n"/>
      <c r="H476" s="20">
        <f>IF(OR(A476="",E476=""),"",IFERROR(IF(INDEX(Fontes!$C$5:$C$54,MATCH(E476,Fontes!$A$5:$A$54,0))="Dias corridos",A476+INDEX(Fontes!$D$5:$D$54,MATCH(E476,Fontes!$A$5:$A$54,0)),DATE(YEAR(A476),MONTH(A476)+INDEX(Fontes!$F$5:$F$54,MATCH(E476,Fontes!$A$5:$A$54,0)),MIN(INDEX(Fontes!$E$5:$E$54,MATCH(E476,Fontes!$A$5:$A$54,0)),DAY(EOMONTH(DATE(YEAR(A476),MONTH(A476)+INDEX(Fontes!$F$5:$F$54,MATCH(E476,Fontes!$A$5:$A$54,0)),1),0))))),""))</f>
        <v/>
      </c>
      <c r="I476" s="18" t="n"/>
      <c r="J476" s="17" t="n"/>
      <c r="K476" s="9">
        <f>IF(A476="","",IF(I476&lt;&gt;"",IF(AND(J476&lt;&gt;"",J476&lt;G476),"Pago parcial","Pago"),IF(H476="","Sem previsão",IF(TODAY()&gt;H476,"Atrasado","A receber"))))</f>
        <v/>
      </c>
      <c r="L476" s="10">
        <f>IF(K476="Atrasado",TODAY()-H476,"")</f>
        <v/>
      </c>
      <c r="M476" s="16" t="n"/>
      <c r="N476" s="21">
        <f>IF(A476="",0,IF(K476="Pago",IF(J476="",G476,J476),IF(K476="Pago parcial",J476,0)))</f>
        <v/>
      </c>
      <c r="O476" s="21">
        <f>IF(A476="",0,IF(K476="Pago",0,G476-N476))</f>
        <v/>
      </c>
      <c r="P476" s="22">
        <f>IF(AND(I476&lt;&gt;"",H476&lt;&gt;""),I476-H476,"")</f>
        <v/>
      </c>
    </row>
    <row r="477">
      <c r="A477" s="18" t="n"/>
      <c r="B477" s="19" t="n"/>
      <c r="C477" s="19" t="n"/>
      <c r="D477" s="10">
        <f>IF(OR(B477="",C477=""),"",IF(MOD(C477-B477,1)=0,24,MOD(C477-B477,1)*24))</f>
        <v/>
      </c>
      <c r="E477" s="16" t="n"/>
      <c r="F477" s="9">
        <f>IF(E477="","",IFERROR(INDEX(Fontes!$B$5:$B$54,MATCH(E477,Fontes!$A$5:$A$54,0)),"fonte não cadastrada"))</f>
        <v/>
      </c>
      <c r="G477" s="17" t="n"/>
      <c r="H477" s="20">
        <f>IF(OR(A477="",E477=""),"",IFERROR(IF(INDEX(Fontes!$C$5:$C$54,MATCH(E477,Fontes!$A$5:$A$54,0))="Dias corridos",A477+INDEX(Fontes!$D$5:$D$54,MATCH(E477,Fontes!$A$5:$A$54,0)),DATE(YEAR(A477),MONTH(A477)+INDEX(Fontes!$F$5:$F$54,MATCH(E477,Fontes!$A$5:$A$54,0)),MIN(INDEX(Fontes!$E$5:$E$54,MATCH(E477,Fontes!$A$5:$A$54,0)),DAY(EOMONTH(DATE(YEAR(A477),MONTH(A477)+INDEX(Fontes!$F$5:$F$54,MATCH(E477,Fontes!$A$5:$A$54,0)),1),0))))),""))</f>
        <v/>
      </c>
      <c r="I477" s="18" t="n"/>
      <c r="J477" s="17" t="n"/>
      <c r="K477" s="9">
        <f>IF(A477="","",IF(I477&lt;&gt;"",IF(AND(J477&lt;&gt;"",J477&lt;G477),"Pago parcial","Pago"),IF(H477="","Sem previsão",IF(TODAY()&gt;H477,"Atrasado","A receber"))))</f>
        <v/>
      </c>
      <c r="L477" s="10">
        <f>IF(K477="Atrasado",TODAY()-H477,"")</f>
        <v/>
      </c>
      <c r="M477" s="16" t="n"/>
      <c r="N477" s="21">
        <f>IF(A477="",0,IF(K477="Pago",IF(J477="",G477,J477),IF(K477="Pago parcial",J477,0)))</f>
        <v/>
      </c>
      <c r="O477" s="21">
        <f>IF(A477="",0,IF(K477="Pago",0,G477-N477))</f>
        <v/>
      </c>
      <c r="P477" s="22">
        <f>IF(AND(I477&lt;&gt;"",H477&lt;&gt;""),I477-H477,"")</f>
        <v/>
      </c>
    </row>
    <row r="478">
      <c r="A478" s="18" t="n"/>
      <c r="B478" s="19" t="n"/>
      <c r="C478" s="19" t="n"/>
      <c r="D478" s="10">
        <f>IF(OR(B478="",C478=""),"",IF(MOD(C478-B478,1)=0,24,MOD(C478-B478,1)*24))</f>
        <v/>
      </c>
      <c r="E478" s="16" t="n"/>
      <c r="F478" s="9">
        <f>IF(E478="","",IFERROR(INDEX(Fontes!$B$5:$B$54,MATCH(E478,Fontes!$A$5:$A$54,0)),"fonte não cadastrada"))</f>
        <v/>
      </c>
      <c r="G478" s="17" t="n"/>
      <c r="H478" s="20">
        <f>IF(OR(A478="",E478=""),"",IFERROR(IF(INDEX(Fontes!$C$5:$C$54,MATCH(E478,Fontes!$A$5:$A$54,0))="Dias corridos",A478+INDEX(Fontes!$D$5:$D$54,MATCH(E478,Fontes!$A$5:$A$54,0)),DATE(YEAR(A478),MONTH(A478)+INDEX(Fontes!$F$5:$F$54,MATCH(E478,Fontes!$A$5:$A$54,0)),MIN(INDEX(Fontes!$E$5:$E$54,MATCH(E478,Fontes!$A$5:$A$54,0)),DAY(EOMONTH(DATE(YEAR(A478),MONTH(A478)+INDEX(Fontes!$F$5:$F$54,MATCH(E478,Fontes!$A$5:$A$54,0)),1),0))))),""))</f>
        <v/>
      </c>
      <c r="I478" s="18" t="n"/>
      <c r="J478" s="17" t="n"/>
      <c r="K478" s="9">
        <f>IF(A478="","",IF(I478&lt;&gt;"",IF(AND(J478&lt;&gt;"",J478&lt;G478),"Pago parcial","Pago"),IF(H478="","Sem previsão",IF(TODAY()&gt;H478,"Atrasado","A receber"))))</f>
        <v/>
      </c>
      <c r="L478" s="10">
        <f>IF(K478="Atrasado",TODAY()-H478,"")</f>
        <v/>
      </c>
      <c r="M478" s="16" t="n"/>
      <c r="N478" s="21">
        <f>IF(A478="",0,IF(K478="Pago",IF(J478="",G478,J478),IF(K478="Pago parcial",J478,0)))</f>
        <v/>
      </c>
      <c r="O478" s="21">
        <f>IF(A478="",0,IF(K478="Pago",0,G478-N478))</f>
        <v/>
      </c>
      <c r="P478" s="22">
        <f>IF(AND(I478&lt;&gt;"",H478&lt;&gt;""),I478-H478,"")</f>
        <v/>
      </c>
    </row>
    <row r="479">
      <c r="A479" s="18" t="n"/>
      <c r="B479" s="19" t="n"/>
      <c r="C479" s="19" t="n"/>
      <c r="D479" s="10">
        <f>IF(OR(B479="",C479=""),"",IF(MOD(C479-B479,1)=0,24,MOD(C479-B479,1)*24))</f>
        <v/>
      </c>
      <c r="E479" s="16" t="n"/>
      <c r="F479" s="9">
        <f>IF(E479="","",IFERROR(INDEX(Fontes!$B$5:$B$54,MATCH(E479,Fontes!$A$5:$A$54,0)),"fonte não cadastrada"))</f>
        <v/>
      </c>
      <c r="G479" s="17" t="n"/>
      <c r="H479" s="20">
        <f>IF(OR(A479="",E479=""),"",IFERROR(IF(INDEX(Fontes!$C$5:$C$54,MATCH(E479,Fontes!$A$5:$A$54,0))="Dias corridos",A479+INDEX(Fontes!$D$5:$D$54,MATCH(E479,Fontes!$A$5:$A$54,0)),DATE(YEAR(A479),MONTH(A479)+INDEX(Fontes!$F$5:$F$54,MATCH(E479,Fontes!$A$5:$A$54,0)),MIN(INDEX(Fontes!$E$5:$E$54,MATCH(E479,Fontes!$A$5:$A$54,0)),DAY(EOMONTH(DATE(YEAR(A479),MONTH(A479)+INDEX(Fontes!$F$5:$F$54,MATCH(E479,Fontes!$A$5:$A$54,0)),1),0))))),""))</f>
        <v/>
      </c>
      <c r="I479" s="18" t="n"/>
      <c r="J479" s="17" t="n"/>
      <c r="K479" s="9">
        <f>IF(A479="","",IF(I479&lt;&gt;"",IF(AND(J479&lt;&gt;"",J479&lt;G479),"Pago parcial","Pago"),IF(H479="","Sem previsão",IF(TODAY()&gt;H479,"Atrasado","A receber"))))</f>
        <v/>
      </c>
      <c r="L479" s="10">
        <f>IF(K479="Atrasado",TODAY()-H479,"")</f>
        <v/>
      </c>
      <c r="M479" s="16" t="n"/>
      <c r="N479" s="21">
        <f>IF(A479="",0,IF(K479="Pago",IF(J479="",G479,J479),IF(K479="Pago parcial",J479,0)))</f>
        <v/>
      </c>
      <c r="O479" s="21">
        <f>IF(A479="",0,IF(K479="Pago",0,G479-N479))</f>
        <v/>
      </c>
      <c r="P479" s="22">
        <f>IF(AND(I479&lt;&gt;"",H479&lt;&gt;""),I479-H479,"")</f>
        <v/>
      </c>
    </row>
    <row r="480">
      <c r="A480" s="18" t="n"/>
      <c r="B480" s="19" t="n"/>
      <c r="C480" s="19" t="n"/>
      <c r="D480" s="10">
        <f>IF(OR(B480="",C480=""),"",IF(MOD(C480-B480,1)=0,24,MOD(C480-B480,1)*24))</f>
        <v/>
      </c>
      <c r="E480" s="16" t="n"/>
      <c r="F480" s="9">
        <f>IF(E480="","",IFERROR(INDEX(Fontes!$B$5:$B$54,MATCH(E480,Fontes!$A$5:$A$54,0)),"fonte não cadastrada"))</f>
        <v/>
      </c>
      <c r="G480" s="17" t="n"/>
      <c r="H480" s="20">
        <f>IF(OR(A480="",E480=""),"",IFERROR(IF(INDEX(Fontes!$C$5:$C$54,MATCH(E480,Fontes!$A$5:$A$54,0))="Dias corridos",A480+INDEX(Fontes!$D$5:$D$54,MATCH(E480,Fontes!$A$5:$A$54,0)),DATE(YEAR(A480),MONTH(A480)+INDEX(Fontes!$F$5:$F$54,MATCH(E480,Fontes!$A$5:$A$54,0)),MIN(INDEX(Fontes!$E$5:$E$54,MATCH(E480,Fontes!$A$5:$A$54,0)),DAY(EOMONTH(DATE(YEAR(A480),MONTH(A480)+INDEX(Fontes!$F$5:$F$54,MATCH(E480,Fontes!$A$5:$A$54,0)),1),0))))),""))</f>
        <v/>
      </c>
      <c r="I480" s="18" t="n"/>
      <c r="J480" s="17" t="n"/>
      <c r="K480" s="9">
        <f>IF(A480="","",IF(I480&lt;&gt;"",IF(AND(J480&lt;&gt;"",J480&lt;G480),"Pago parcial","Pago"),IF(H480="","Sem previsão",IF(TODAY()&gt;H480,"Atrasado","A receber"))))</f>
        <v/>
      </c>
      <c r="L480" s="10">
        <f>IF(K480="Atrasado",TODAY()-H480,"")</f>
        <v/>
      </c>
      <c r="M480" s="16" t="n"/>
      <c r="N480" s="21">
        <f>IF(A480="",0,IF(K480="Pago",IF(J480="",G480,J480),IF(K480="Pago parcial",J480,0)))</f>
        <v/>
      </c>
      <c r="O480" s="21">
        <f>IF(A480="",0,IF(K480="Pago",0,G480-N480))</f>
        <v/>
      </c>
      <c r="P480" s="22">
        <f>IF(AND(I480&lt;&gt;"",H480&lt;&gt;""),I480-H480,"")</f>
        <v/>
      </c>
    </row>
    <row r="481">
      <c r="A481" s="18" t="n"/>
      <c r="B481" s="19" t="n"/>
      <c r="C481" s="19" t="n"/>
      <c r="D481" s="10">
        <f>IF(OR(B481="",C481=""),"",IF(MOD(C481-B481,1)=0,24,MOD(C481-B481,1)*24))</f>
        <v/>
      </c>
      <c r="E481" s="16" t="n"/>
      <c r="F481" s="9">
        <f>IF(E481="","",IFERROR(INDEX(Fontes!$B$5:$B$54,MATCH(E481,Fontes!$A$5:$A$54,0)),"fonte não cadastrada"))</f>
        <v/>
      </c>
      <c r="G481" s="17" t="n"/>
      <c r="H481" s="20">
        <f>IF(OR(A481="",E481=""),"",IFERROR(IF(INDEX(Fontes!$C$5:$C$54,MATCH(E481,Fontes!$A$5:$A$54,0))="Dias corridos",A481+INDEX(Fontes!$D$5:$D$54,MATCH(E481,Fontes!$A$5:$A$54,0)),DATE(YEAR(A481),MONTH(A481)+INDEX(Fontes!$F$5:$F$54,MATCH(E481,Fontes!$A$5:$A$54,0)),MIN(INDEX(Fontes!$E$5:$E$54,MATCH(E481,Fontes!$A$5:$A$54,0)),DAY(EOMONTH(DATE(YEAR(A481),MONTH(A481)+INDEX(Fontes!$F$5:$F$54,MATCH(E481,Fontes!$A$5:$A$54,0)),1),0))))),""))</f>
        <v/>
      </c>
      <c r="I481" s="18" t="n"/>
      <c r="J481" s="17" t="n"/>
      <c r="K481" s="9">
        <f>IF(A481="","",IF(I481&lt;&gt;"",IF(AND(J481&lt;&gt;"",J481&lt;G481),"Pago parcial","Pago"),IF(H481="","Sem previsão",IF(TODAY()&gt;H481,"Atrasado","A receber"))))</f>
        <v/>
      </c>
      <c r="L481" s="10">
        <f>IF(K481="Atrasado",TODAY()-H481,"")</f>
        <v/>
      </c>
      <c r="M481" s="16" t="n"/>
      <c r="N481" s="21">
        <f>IF(A481="",0,IF(K481="Pago",IF(J481="",G481,J481),IF(K481="Pago parcial",J481,0)))</f>
        <v/>
      </c>
      <c r="O481" s="21">
        <f>IF(A481="",0,IF(K481="Pago",0,G481-N481))</f>
        <v/>
      </c>
      <c r="P481" s="22">
        <f>IF(AND(I481&lt;&gt;"",H481&lt;&gt;""),I481-H481,"")</f>
        <v/>
      </c>
    </row>
    <row r="482">
      <c r="A482" s="18" t="n"/>
      <c r="B482" s="19" t="n"/>
      <c r="C482" s="19" t="n"/>
      <c r="D482" s="10">
        <f>IF(OR(B482="",C482=""),"",IF(MOD(C482-B482,1)=0,24,MOD(C482-B482,1)*24))</f>
        <v/>
      </c>
      <c r="E482" s="16" t="n"/>
      <c r="F482" s="9">
        <f>IF(E482="","",IFERROR(INDEX(Fontes!$B$5:$B$54,MATCH(E482,Fontes!$A$5:$A$54,0)),"fonte não cadastrada"))</f>
        <v/>
      </c>
      <c r="G482" s="17" t="n"/>
      <c r="H482" s="20">
        <f>IF(OR(A482="",E482=""),"",IFERROR(IF(INDEX(Fontes!$C$5:$C$54,MATCH(E482,Fontes!$A$5:$A$54,0))="Dias corridos",A482+INDEX(Fontes!$D$5:$D$54,MATCH(E482,Fontes!$A$5:$A$54,0)),DATE(YEAR(A482),MONTH(A482)+INDEX(Fontes!$F$5:$F$54,MATCH(E482,Fontes!$A$5:$A$54,0)),MIN(INDEX(Fontes!$E$5:$E$54,MATCH(E482,Fontes!$A$5:$A$54,0)),DAY(EOMONTH(DATE(YEAR(A482),MONTH(A482)+INDEX(Fontes!$F$5:$F$54,MATCH(E482,Fontes!$A$5:$A$54,0)),1),0))))),""))</f>
        <v/>
      </c>
      <c r="I482" s="18" t="n"/>
      <c r="J482" s="17" t="n"/>
      <c r="K482" s="9">
        <f>IF(A482="","",IF(I482&lt;&gt;"",IF(AND(J482&lt;&gt;"",J482&lt;G482),"Pago parcial","Pago"),IF(H482="","Sem previsão",IF(TODAY()&gt;H482,"Atrasado","A receber"))))</f>
        <v/>
      </c>
      <c r="L482" s="10">
        <f>IF(K482="Atrasado",TODAY()-H482,"")</f>
        <v/>
      </c>
      <c r="M482" s="16" t="n"/>
      <c r="N482" s="21">
        <f>IF(A482="",0,IF(K482="Pago",IF(J482="",G482,J482),IF(K482="Pago parcial",J482,0)))</f>
        <v/>
      </c>
      <c r="O482" s="21">
        <f>IF(A482="",0,IF(K482="Pago",0,G482-N482))</f>
        <v/>
      </c>
      <c r="P482" s="22">
        <f>IF(AND(I482&lt;&gt;"",H482&lt;&gt;""),I482-H482,"")</f>
        <v/>
      </c>
    </row>
    <row r="483">
      <c r="A483" s="18" t="n"/>
      <c r="B483" s="19" t="n"/>
      <c r="C483" s="19" t="n"/>
      <c r="D483" s="10">
        <f>IF(OR(B483="",C483=""),"",IF(MOD(C483-B483,1)=0,24,MOD(C483-B483,1)*24))</f>
        <v/>
      </c>
      <c r="E483" s="16" t="n"/>
      <c r="F483" s="9">
        <f>IF(E483="","",IFERROR(INDEX(Fontes!$B$5:$B$54,MATCH(E483,Fontes!$A$5:$A$54,0)),"fonte não cadastrada"))</f>
        <v/>
      </c>
      <c r="G483" s="17" t="n"/>
      <c r="H483" s="20">
        <f>IF(OR(A483="",E483=""),"",IFERROR(IF(INDEX(Fontes!$C$5:$C$54,MATCH(E483,Fontes!$A$5:$A$54,0))="Dias corridos",A483+INDEX(Fontes!$D$5:$D$54,MATCH(E483,Fontes!$A$5:$A$54,0)),DATE(YEAR(A483),MONTH(A483)+INDEX(Fontes!$F$5:$F$54,MATCH(E483,Fontes!$A$5:$A$54,0)),MIN(INDEX(Fontes!$E$5:$E$54,MATCH(E483,Fontes!$A$5:$A$54,0)),DAY(EOMONTH(DATE(YEAR(A483),MONTH(A483)+INDEX(Fontes!$F$5:$F$54,MATCH(E483,Fontes!$A$5:$A$54,0)),1),0))))),""))</f>
        <v/>
      </c>
      <c r="I483" s="18" t="n"/>
      <c r="J483" s="17" t="n"/>
      <c r="K483" s="9">
        <f>IF(A483="","",IF(I483&lt;&gt;"",IF(AND(J483&lt;&gt;"",J483&lt;G483),"Pago parcial","Pago"),IF(H483="","Sem previsão",IF(TODAY()&gt;H483,"Atrasado","A receber"))))</f>
        <v/>
      </c>
      <c r="L483" s="10">
        <f>IF(K483="Atrasado",TODAY()-H483,"")</f>
        <v/>
      </c>
      <c r="M483" s="16" t="n"/>
      <c r="N483" s="21">
        <f>IF(A483="",0,IF(K483="Pago",IF(J483="",G483,J483),IF(K483="Pago parcial",J483,0)))</f>
        <v/>
      </c>
      <c r="O483" s="21">
        <f>IF(A483="",0,IF(K483="Pago",0,G483-N483))</f>
        <v/>
      </c>
      <c r="P483" s="22">
        <f>IF(AND(I483&lt;&gt;"",H483&lt;&gt;""),I483-H483,"")</f>
        <v/>
      </c>
    </row>
    <row r="484">
      <c r="A484" s="18" t="n"/>
      <c r="B484" s="19" t="n"/>
      <c r="C484" s="19" t="n"/>
      <c r="D484" s="10">
        <f>IF(OR(B484="",C484=""),"",IF(MOD(C484-B484,1)=0,24,MOD(C484-B484,1)*24))</f>
        <v/>
      </c>
      <c r="E484" s="16" t="n"/>
      <c r="F484" s="9">
        <f>IF(E484="","",IFERROR(INDEX(Fontes!$B$5:$B$54,MATCH(E484,Fontes!$A$5:$A$54,0)),"fonte não cadastrada"))</f>
        <v/>
      </c>
      <c r="G484" s="17" t="n"/>
      <c r="H484" s="20">
        <f>IF(OR(A484="",E484=""),"",IFERROR(IF(INDEX(Fontes!$C$5:$C$54,MATCH(E484,Fontes!$A$5:$A$54,0))="Dias corridos",A484+INDEX(Fontes!$D$5:$D$54,MATCH(E484,Fontes!$A$5:$A$54,0)),DATE(YEAR(A484),MONTH(A484)+INDEX(Fontes!$F$5:$F$54,MATCH(E484,Fontes!$A$5:$A$54,0)),MIN(INDEX(Fontes!$E$5:$E$54,MATCH(E484,Fontes!$A$5:$A$54,0)),DAY(EOMONTH(DATE(YEAR(A484),MONTH(A484)+INDEX(Fontes!$F$5:$F$54,MATCH(E484,Fontes!$A$5:$A$54,0)),1),0))))),""))</f>
        <v/>
      </c>
      <c r="I484" s="18" t="n"/>
      <c r="J484" s="17" t="n"/>
      <c r="K484" s="9">
        <f>IF(A484="","",IF(I484&lt;&gt;"",IF(AND(J484&lt;&gt;"",J484&lt;G484),"Pago parcial","Pago"),IF(H484="","Sem previsão",IF(TODAY()&gt;H484,"Atrasado","A receber"))))</f>
        <v/>
      </c>
      <c r="L484" s="10">
        <f>IF(K484="Atrasado",TODAY()-H484,"")</f>
        <v/>
      </c>
      <c r="M484" s="16" t="n"/>
      <c r="N484" s="21">
        <f>IF(A484="",0,IF(K484="Pago",IF(J484="",G484,J484),IF(K484="Pago parcial",J484,0)))</f>
        <v/>
      </c>
      <c r="O484" s="21">
        <f>IF(A484="",0,IF(K484="Pago",0,G484-N484))</f>
        <v/>
      </c>
      <c r="P484" s="22">
        <f>IF(AND(I484&lt;&gt;"",H484&lt;&gt;""),I484-H484,"")</f>
        <v/>
      </c>
    </row>
    <row r="485">
      <c r="A485" s="18" t="n"/>
      <c r="B485" s="19" t="n"/>
      <c r="C485" s="19" t="n"/>
      <c r="D485" s="10">
        <f>IF(OR(B485="",C485=""),"",IF(MOD(C485-B485,1)=0,24,MOD(C485-B485,1)*24))</f>
        <v/>
      </c>
      <c r="E485" s="16" t="n"/>
      <c r="F485" s="9">
        <f>IF(E485="","",IFERROR(INDEX(Fontes!$B$5:$B$54,MATCH(E485,Fontes!$A$5:$A$54,0)),"fonte não cadastrada"))</f>
        <v/>
      </c>
      <c r="G485" s="17" t="n"/>
      <c r="H485" s="20">
        <f>IF(OR(A485="",E485=""),"",IFERROR(IF(INDEX(Fontes!$C$5:$C$54,MATCH(E485,Fontes!$A$5:$A$54,0))="Dias corridos",A485+INDEX(Fontes!$D$5:$D$54,MATCH(E485,Fontes!$A$5:$A$54,0)),DATE(YEAR(A485),MONTH(A485)+INDEX(Fontes!$F$5:$F$54,MATCH(E485,Fontes!$A$5:$A$54,0)),MIN(INDEX(Fontes!$E$5:$E$54,MATCH(E485,Fontes!$A$5:$A$54,0)),DAY(EOMONTH(DATE(YEAR(A485),MONTH(A485)+INDEX(Fontes!$F$5:$F$54,MATCH(E485,Fontes!$A$5:$A$54,0)),1),0))))),""))</f>
        <v/>
      </c>
      <c r="I485" s="18" t="n"/>
      <c r="J485" s="17" t="n"/>
      <c r="K485" s="9">
        <f>IF(A485="","",IF(I485&lt;&gt;"",IF(AND(J485&lt;&gt;"",J485&lt;G485),"Pago parcial","Pago"),IF(H485="","Sem previsão",IF(TODAY()&gt;H485,"Atrasado","A receber"))))</f>
        <v/>
      </c>
      <c r="L485" s="10">
        <f>IF(K485="Atrasado",TODAY()-H485,"")</f>
        <v/>
      </c>
      <c r="M485" s="16" t="n"/>
      <c r="N485" s="21">
        <f>IF(A485="",0,IF(K485="Pago",IF(J485="",G485,J485),IF(K485="Pago parcial",J485,0)))</f>
        <v/>
      </c>
      <c r="O485" s="21">
        <f>IF(A485="",0,IF(K485="Pago",0,G485-N485))</f>
        <v/>
      </c>
      <c r="P485" s="22">
        <f>IF(AND(I485&lt;&gt;"",H485&lt;&gt;""),I485-H485,"")</f>
        <v/>
      </c>
    </row>
    <row r="486">
      <c r="A486" s="18" t="n"/>
      <c r="B486" s="19" t="n"/>
      <c r="C486" s="19" t="n"/>
      <c r="D486" s="10">
        <f>IF(OR(B486="",C486=""),"",IF(MOD(C486-B486,1)=0,24,MOD(C486-B486,1)*24))</f>
        <v/>
      </c>
      <c r="E486" s="16" t="n"/>
      <c r="F486" s="9">
        <f>IF(E486="","",IFERROR(INDEX(Fontes!$B$5:$B$54,MATCH(E486,Fontes!$A$5:$A$54,0)),"fonte não cadastrada"))</f>
        <v/>
      </c>
      <c r="G486" s="17" t="n"/>
      <c r="H486" s="20">
        <f>IF(OR(A486="",E486=""),"",IFERROR(IF(INDEX(Fontes!$C$5:$C$54,MATCH(E486,Fontes!$A$5:$A$54,0))="Dias corridos",A486+INDEX(Fontes!$D$5:$D$54,MATCH(E486,Fontes!$A$5:$A$54,0)),DATE(YEAR(A486),MONTH(A486)+INDEX(Fontes!$F$5:$F$54,MATCH(E486,Fontes!$A$5:$A$54,0)),MIN(INDEX(Fontes!$E$5:$E$54,MATCH(E486,Fontes!$A$5:$A$54,0)),DAY(EOMONTH(DATE(YEAR(A486),MONTH(A486)+INDEX(Fontes!$F$5:$F$54,MATCH(E486,Fontes!$A$5:$A$54,0)),1),0))))),""))</f>
        <v/>
      </c>
      <c r="I486" s="18" t="n"/>
      <c r="J486" s="17" t="n"/>
      <c r="K486" s="9">
        <f>IF(A486="","",IF(I486&lt;&gt;"",IF(AND(J486&lt;&gt;"",J486&lt;G486),"Pago parcial","Pago"),IF(H486="","Sem previsão",IF(TODAY()&gt;H486,"Atrasado","A receber"))))</f>
        <v/>
      </c>
      <c r="L486" s="10">
        <f>IF(K486="Atrasado",TODAY()-H486,"")</f>
        <v/>
      </c>
      <c r="M486" s="16" t="n"/>
      <c r="N486" s="21">
        <f>IF(A486="",0,IF(K486="Pago",IF(J486="",G486,J486),IF(K486="Pago parcial",J486,0)))</f>
        <v/>
      </c>
      <c r="O486" s="21">
        <f>IF(A486="",0,IF(K486="Pago",0,G486-N486))</f>
        <v/>
      </c>
      <c r="P486" s="22">
        <f>IF(AND(I486&lt;&gt;"",H486&lt;&gt;""),I486-H486,"")</f>
        <v/>
      </c>
    </row>
    <row r="487">
      <c r="A487" s="18" t="n"/>
      <c r="B487" s="19" t="n"/>
      <c r="C487" s="19" t="n"/>
      <c r="D487" s="10">
        <f>IF(OR(B487="",C487=""),"",IF(MOD(C487-B487,1)=0,24,MOD(C487-B487,1)*24))</f>
        <v/>
      </c>
      <c r="E487" s="16" t="n"/>
      <c r="F487" s="9">
        <f>IF(E487="","",IFERROR(INDEX(Fontes!$B$5:$B$54,MATCH(E487,Fontes!$A$5:$A$54,0)),"fonte não cadastrada"))</f>
        <v/>
      </c>
      <c r="G487" s="17" t="n"/>
      <c r="H487" s="20">
        <f>IF(OR(A487="",E487=""),"",IFERROR(IF(INDEX(Fontes!$C$5:$C$54,MATCH(E487,Fontes!$A$5:$A$54,0))="Dias corridos",A487+INDEX(Fontes!$D$5:$D$54,MATCH(E487,Fontes!$A$5:$A$54,0)),DATE(YEAR(A487),MONTH(A487)+INDEX(Fontes!$F$5:$F$54,MATCH(E487,Fontes!$A$5:$A$54,0)),MIN(INDEX(Fontes!$E$5:$E$54,MATCH(E487,Fontes!$A$5:$A$54,0)),DAY(EOMONTH(DATE(YEAR(A487),MONTH(A487)+INDEX(Fontes!$F$5:$F$54,MATCH(E487,Fontes!$A$5:$A$54,0)),1),0))))),""))</f>
        <v/>
      </c>
      <c r="I487" s="18" t="n"/>
      <c r="J487" s="17" t="n"/>
      <c r="K487" s="9">
        <f>IF(A487="","",IF(I487&lt;&gt;"",IF(AND(J487&lt;&gt;"",J487&lt;G487),"Pago parcial","Pago"),IF(H487="","Sem previsão",IF(TODAY()&gt;H487,"Atrasado","A receber"))))</f>
        <v/>
      </c>
      <c r="L487" s="10">
        <f>IF(K487="Atrasado",TODAY()-H487,"")</f>
        <v/>
      </c>
      <c r="M487" s="16" t="n"/>
      <c r="N487" s="21">
        <f>IF(A487="",0,IF(K487="Pago",IF(J487="",G487,J487),IF(K487="Pago parcial",J487,0)))</f>
        <v/>
      </c>
      <c r="O487" s="21">
        <f>IF(A487="",0,IF(K487="Pago",0,G487-N487))</f>
        <v/>
      </c>
      <c r="P487" s="22">
        <f>IF(AND(I487&lt;&gt;"",H487&lt;&gt;""),I487-H487,"")</f>
        <v/>
      </c>
    </row>
    <row r="488">
      <c r="A488" s="18" t="n"/>
      <c r="B488" s="19" t="n"/>
      <c r="C488" s="19" t="n"/>
      <c r="D488" s="10">
        <f>IF(OR(B488="",C488=""),"",IF(MOD(C488-B488,1)=0,24,MOD(C488-B488,1)*24))</f>
        <v/>
      </c>
      <c r="E488" s="16" t="n"/>
      <c r="F488" s="9">
        <f>IF(E488="","",IFERROR(INDEX(Fontes!$B$5:$B$54,MATCH(E488,Fontes!$A$5:$A$54,0)),"fonte não cadastrada"))</f>
        <v/>
      </c>
      <c r="G488" s="17" t="n"/>
      <c r="H488" s="20">
        <f>IF(OR(A488="",E488=""),"",IFERROR(IF(INDEX(Fontes!$C$5:$C$54,MATCH(E488,Fontes!$A$5:$A$54,0))="Dias corridos",A488+INDEX(Fontes!$D$5:$D$54,MATCH(E488,Fontes!$A$5:$A$54,0)),DATE(YEAR(A488),MONTH(A488)+INDEX(Fontes!$F$5:$F$54,MATCH(E488,Fontes!$A$5:$A$54,0)),MIN(INDEX(Fontes!$E$5:$E$54,MATCH(E488,Fontes!$A$5:$A$54,0)),DAY(EOMONTH(DATE(YEAR(A488),MONTH(A488)+INDEX(Fontes!$F$5:$F$54,MATCH(E488,Fontes!$A$5:$A$54,0)),1),0))))),""))</f>
        <v/>
      </c>
      <c r="I488" s="18" t="n"/>
      <c r="J488" s="17" t="n"/>
      <c r="K488" s="9">
        <f>IF(A488="","",IF(I488&lt;&gt;"",IF(AND(J488&lt;&gt;"",J488&lt;G488),"Pago parcial","Pago"),IF(H488="","Sem previsão",IF(TODAY()&gt;H488,"Atrasado","A receber"))))</f>
        <v/>
      </c>
      <c r="L488" s="10">
        <f>IF(K488="Atrasado",TODAY()-H488,"")</f>
        <v/>
      </c>
      <c r="M488" s="16" t="n"/>
      <c r="N488" s="21">
        <f>IF(A488="",0,IF(K488="Pago",IF(J488="",G488,J488),IF(K488="Pago parcial",J488,0)))</f>
        <v/>
      </c>
      <c r="O488" s="21">
        <f>IF(A488="",0,IF(K488="Pago",0,G488-N488))</f>
        <v/>
      </c>
      <c r="P488" s="22">
        <f>IF(AND(I488&lt;&gt;"",H488&lt;&gt;""),I488-H488,"")</f>
        <v/>
      </c>
    </row>
    <row r="489">
      <c r="A489" s="18" t="n"/>
      <c r="B489" s="19" t="n"/>
      <c r="C489" s="19" t="n"/>
      <c r="D489" s="10">
        <f>IF(OR(B489="",C489=""),"",IF(MOD(C489-B489,1)=0,24,MOD(C489-B489,1)*24))</f>
        <v/>
      </c>
      <c r="E489" s="16" t="n"/>
      <c r="F489" s="9">
        <f>IF(E489="","",IFERROR(INDEX(Fontes!$B$5:$B$54,MATCH(E489,Fontes!$A$5:$A$54,0)),"fonte não cadastrada"))</f>
        <v/>
      </c>
      <c r="G489" s="17" t="n"/>
      <c r="H489" s="20">
        <f>IF(OR(A489="",E489=""),"",IFERROR(IF(INDEX(Fontes!$C$5:$C$54,MATCH(E489,Fontes!$A$5:$A$54,0))="Dias corridos",A489+INDEX(Fontes!$D$5:$D$54,MATCH(E489,Fontes!$A$5:$A$54,0)),DATE(YEAR(A489),MONTH(A489)+INDEX(Fontes!$F$5:$F$54,MATCH(E489,Fontes!$A$5:$A$54,0)),MIN(INDEX(Fontes!$E$5:$E$54,MATCH(E489,Fontes!$A$5:$A$54,0)),DAY(EOMONTH(DATE(YEAR(A489),MONTH(A489)+INDEX(Fontes!$F$5:$F$54,MATCH(E489,Fontes!$A$5:$A$54,0)),1),0))))),""))</f>
        <v/>
      </c>
      <c r="I489" s="18" t="n"/>
      <c r="J489" s="17" t="n"/>
      <c r="K489" s="9">
        <f>IF(A489="","",IF(I489&lt;&gt;"",IF(AND(J489&lt;&gt;"",J489&lt;G489),"Pago parcial","Pago"),IF(H489="","Sem previsão",IF(TODAY()&gt;H489,"Atrasado","A receber"))))</f>
        <v/>
      </c>
      <c r="L489" s="10">
        <f>IF(K489="Atrasado",TODAY()-H489,"")</f>
        <v/>
      </c>
      <c r="M489" s="16" t="n"/>
      <c r="N489" s="21">
        <f>IF(A489="",0,IF(K489="Pago",IF(J489="",G489,J489),IF(K489="Pago parcial",J489,0)))</f>
        <v/>
      </c>
      <c r="O489" s="21">
        <f>IF(A489="",0,IF(K489="Pago",0,G489-N489))</f>
        <v/>
      </c>
      <c r="P489" s="22">
        <f>IF(AND(I489&lt;&gt;"",H489&lt;&gt;""),I489-H489,"")</f>
        <v/>
      </c>
    </row>
    <row r="490">
      <c r="A490" s="18" t="n"/>
      <c r="B490" s="19" t="n"/>
      <c r="C490" s="19" t="n"/>
      <c r="D490" s="10">
        <f>IF(OR(B490="",C490=""),"",IF(MOD(C490-B490,1)=0,24,MOD(C490-B490,1)*24))</f>
        <v/>
      </c>
      <c r="E490" s="16" t="n"/>
      <c r="F490" s="9">
        <f>IF(E490="","",IFERROR(INDEX(Fontes!$B$5:$B$54,MATCH(E490,Fontes!$A$5:$A$54,0)),"fonte não cadastrada"))</f>
        <v/>
      </c>
      <c r="G490" s="17" t="n"/>
      <c r="H490" s="20">
        <f>IF(OR(A490="",E490=""),"",IFERROR(IF(INDEX(Fontes!$C$5:$C$54,MATCH(E490,Fontes!$A$5:$A$54,0))="Dias corridos",A490+INDEX(Fontes!$D$5:$D$54,MATCH(E490,Fontes!$A$5:$A$54,0)),DATE(YEAR(A490),MONTH(A490)+INDEX(Fontes!$F$5:$F$54,MATCH(E490,Fontes!$A$5:$A$54,0)),MIN(INDEX(Fontes!$E$5:$E$54,MATCH(E490,Fontes!$A$5:$A$54,0)),DAY(EOMONTH(DATE(YEAR(A490),MONTH(A490)+INDEX(Fontes!$F$5:$F$54,MATCH(E490,Fontes!$A$5:$A$54,0)),1),0))))),""))</f>
        <v/>
      </c>
      <c r="I490" s="18" t="n"/>
      <c r="J490" s="17" t="n"/>
      <c r="K490" s="9">
        <f>IF(A490="","",IF(I490&lt;&gt;"",IF(AND(J490&lt;&gt;"",J490&lt;G490),"Pago parcial","Pago"),IF(H490="","Sem previsão",IF(TODAY()&gt;H490,"Atrasado","A receber"))))</f>
        <v/>
      </c>
      <c r="L490" s="10">
        <f>IF(K490="Atrasado",TODAY()-H490,"")</f>
        <v/>
      </c>
      <c r="M490" s="16" t="n"/>
      <c r="N490" s="21">
        <f>IF(A490="",0,IF(K490="Pago",IF(J490="",G490,J490),IF(K490="Pago parcial",J490,0)))</f>
        <v/>
      </c>
      <c r="O490" s="21">
        <f>IF(A490="",0,IF(K490="Pago",0,G490-N490))</f>
        <v/>
      </c>
      <c r="P490" s="22">
        <f>IF(AND(I490&lt;&gt;"",H490&lt;&gt;""),I490-H490,"")</f>
        <v/>
      </c>
    </row>
    <row r="491">
      <c r="A491" s="18" t="n"/>
      <c r="B491" s="19" t="n"/>
      <c r="C491" s="19" t="n"/>
      <c r="D491" s="10">
        <f>IF(OR(B491="",C491=""),"",IF(MOD(C491-B491,1)=0,24,MOD(C491-B491,1)*24))</f>
        <v/>
      </c>
      <c r="E491" s="16" t="n"/>
      <c r="F491" s="9">
        <f>IF(E491="","",IFERROR(INDEX(Fontes!$B$5:$B$54,MATCH(E491,Fontes!$A$5:$A$54,0)),"fonte não cadastrada"))</f>
        <v/>
      </c>
      <c r="G491" s="17" t="n"/>
      <c r="H491" s="20">
        <f>IF(OR(A491="",E491=""),"",IFERROR(IF(INDEX(Fontes!$C$5:$C$54,MATCH(E491,Fontes!$A$5:$A$54,0))="Dias corridos",A491+INDEX(Fontes!$D$5:$D$54,MATCH(E491,Fontes!$A$5:$A$54,0)),DATE(YEAR(A491),MONTH(A491)+INDEX(Fontes!$F$5:$F$54,MATCH(E491,Fontes!$A$5:$A$54,0)),MIN(INDEX(Fontes!$E$5:$E$54,MATCH(E491,Fontes!$A$5:$A$54,0)),DAY(EOMONTH(DATE(YEAR(A491),MONTH(A491)+INDEX(Fontes!$F$5:$F$54,MATCH(E491,Fontes!$A$5:$A$54,0)),1),0))))),""))</f>
        <v/>
      </c>
      <c r="I491" s="18" t="n"/>
      <c r="J491" s="17" t="n"/>
      <c r="K491" s="9">
        <f>IF(A491="","",IF(I491&lt;&gt;"",IF(AND(J491&lt;&gt;"",J491&lt;G491),"Pago parcial","Pago"),IF(H491="","Sem previsão",IF(TODAY()&gt;H491,"Atrasado","A receber"))))</f>
        <v/>
      </c>
      <c r="L491" s="10">
        <f>IF(K491="Atrasado",TODAY()-H491,"")</f>
        <v/>
      </c>
      <c r="M491" s="16" t="n"/>
      <c r="N491" s="21">
        <f>IF(A491="",0,IF(K491="Pago",IF(J491="",G491,J491),IF(K491="Pago parcial",J491,0)))</f>
        <v/>
      </c>
      <c r="O491" s="21">
        <f>IF(A491="",0,IF(K491="Pago",0,G491-N491))</f>
        <v/>
      </c>
      <c r="P491" s="22">
        <f>IF(AND(I491&lt;&gt;"",H491&lt;&gt;""),I491-H491,"")</f>
        <v/>
      </c>
    </row>
    <row r="492">
      <c r="A492" s="18" t="n"/>
      <c r="B492" s="19" t="n"/>
      <c r="C492" s="19" t="n"/>
      <c r="D492" s="10">
        <f>IF(OR(B492="",C492=""),"",IF(MOD(C492-B492,1)=0,24,MOD(C492-B492,1)*24))</f>
        <v/>
      </c>
      <c r="E492" s="16" t="n"/>
      <c r="F492" s="9">
        <f>IF(E492="","",IFERROR(INDEX(Fontes!$B$5:$B$54,MATCH(E492,Fontes!$A$5:$A$54,0)),"fonte não cadastrada"))</f>
        <v/>
      </c>
      <c r="G492" s="17" t="n"/>
      <c r="H492" s="20">
        <f>IF(OR(A492="",E492=""),"",IFERROR(IF(INDEX(Fontes!$C$5:$C$54,MATCH(E492,Fontes!$A$5:$A$54,0))="Dias corridos",A492+INDEX(Fontes!$D$5:$D$54,MATCH(E492,Fontes!$A$5:$A$54,0)),DATE(YEAR(A492),MONTH(A492)+INDEX(Fontes!$F$5:$F$54,MATCH(E492,Fontes!$A$5:$A$54,0)),MIN(INDEX(Fontes!$E$5:$E$54,MATCH(E492,Fontes!$A$5:$A$54,0)),DAY(EOMONTH(DATE(YEAR(A492),MONTH(A492)+INDEX(Fontes!$F$5:$F$54,MATCH(E492,Fontes!$A$5:$A$54,0)),1),0))))),""))</f>
        <v/>
      </c>
      <c r="I492" s="18" t="n"/>
      <c r="J492" s="17" t="n"/>
      <c r="K492" s="9">
        <f>IF(A492="","",IF(I492&lt;&gt;"",IF(AND(J492&lt;&gt;"",J492&lt;G492),"Pago parcial","Pago"),IF(H492="","Sem previsão",IF(TODAY()&gt;H492,"Atrasado","A receber"))))</f>
        <v/>
      </c>
      <c r="L492" s="10">
        <f>IF(K492="Atrasado",TODAY()-H492,"")</f>
        <v/>
      </c>
      <c r="M492" s="16" t="n"/>
      <c r="N492" s="21">
        <f>IF(A492="",0,IF(K492="Pago",IF(J492="",G492,J492),IF(K492="Pago parcial",J492,0)))</f>
        <v/>
      </c>
      <c r="O492" s="21">
        <f>IF(A492="",0,IF(K492="Pago",0,G492-N492))</f>
        <v/>
      </c>
      <c r="P492" s="22">
        <f>IF(AND(I492&lt;&gt;"",H492&lt;&gt;""),I492-H492,"")</f>
        <v/>
      </c>
    </row>
    <row r="493">
      <c r="A493" s="18" t="n"/>
      <c r="B493" s="19" t="n"/>
      <c r="C493" s="19" t="n"/>
      <c r="D493" s="10">
        <f>IF(OR(B493="",C493=""),"",IF(MOD(C493-B493,1)=0,24,MOD(C493-B493,1)*24))</f>
        <v/>
      </c>
      <c r="E493" s="16" t="n"/>
      <c r="F493" s="9">
        <f>IF(E493="","",IFERROR(INDEX(Fontes!$B$5:$B$54,MATCH(E493,Fontes!$A$5:$A$54,0)),"fonte não cadastrada"))</f>
        <v/>
      </c>
      <c r="G493" s="17" t="n"/>
      <c r="H493" s="20">
        <f>IF(OR(A493="",E493=""),"",IFERROR(IF(INDEX(Fontes!$C$5:$C$54,MATCH(E493,Fontes!$A$5:$A$54,0))="Dias corridos",A493+INDEX(Fontes!$D$5:$D$54,MATCH(E493,Fontes!$A$5:$A$54,0)),DATE(YEAR(A493),MONTH(A493)+INDEX(Fontes!$F$5:$F$54,MATCH(E493,Fontes!$A$5:$A$54,0)),MIN(INDEX(Fontes!$E$5:$E$54,MATCH(E493,Fontes!$A$5:$A$54,0)),DAY(EOMONTH(DATE(YEAR(A493),MONTH(A493)+INDEX(Fontes!$F$5:$F$54,MATCH(E493,Fontes!$A$5:$A$54,0)),1),0))))),""))</f>
        <v/>
      </c>
      <c r="I493" s="18" t="n"/>
      <c r="J493" s="17" t="n"/>
      <c r="K493" s="9">
        <f>IF(A493="","",IF(I493&lt;&gt;"",IF(AND(J493&lt;&gt;"",J493&lt;G493),"Pago parcial","Pago"),IF(H493="","Sem previsão",IF(TODAY()&gt;H493,"Atrasado","A receber"))))</f>
        <v/>
      </c>
      <c r="L493" s="10">
        <f>IF(K493="Atrasado",TODAY()-H493,"")</f>
        <v/>
      </c>
      <c r="M493" s="16" t="n"/>
      <c r="N493" s="21">
        <f>IF(A493="",0,IF(K493="Pago",IF(J493="",G493,J493),IF(K493="Pago parcial",J493,0)))</f>
        <v/>
      </c>
      <c r="O493" s="21">
        <f>IF(A493="",0,IF(K493="Pago",0,G493-N493))</f>
        <v/>
      </c>
      <c r="P493" s="22">
        <f>IF(AND(I493&lt;&gt;"",H493&lt;&gt;""),I493-H493,"")</f>
        <v/>
      </c>
    </row>
    <row r="494">
      <c r="A494" s="18" t="n"/>
      <c r="B494" s="19" t="n"/>
      <c r="C494" s="19" t="n"/>
      <c r="D494" s="10">
        <f>IF(OR(B494="",C494=""),"",IF(MOD(C494-B494,1)=0,24,MOD(C494-B494,1)*24))</f>
        <v/>
      </c>
      <c r="E494" s="16" t="n"/>
      <c r="F494" s="9">
        <f>IF(E494="","",IFERROR(INDEX(Fontes!$B$5:$B$54,MATCH(E494,Fontes!$A$5:$A$54,0)),"fonte não cadastrada"))</f>
        <v/>
      </c>
      <c r="G494" s="17" t="n"/>
      <c r="H494" s="20">
        <f>IF(OR(A494="",E494=""),"",IFERROR(IF(INDEX(Fontes!$C$5:$C$54,MATCH(E494,Fontes!$A$5:$A$54,0))="Dias corridos",A494+INDEX(Fontes!$D$5:$D$54,MATCH(E494,Fontes!$A$5:$A$54,0)),DATE(YEAR(A494),MONTH(A494)+INDEX(Fontes!$F$5:$F$54,MATCH(E494,Fontes!$A$5:$A$54,0)),MIN(INDEX(Fontes!$E$5:$E$54,MATCH(E494,Fontes!$A$5:$A$54,0)),DAY(EOMONTH(DATE(YEAR(A494),MONTH(A494)+INDEX(Fontes!$F$5:$F$54,MATCH(E494,Fontes!$A$5:$A$54,0)),1),0))))),""))</f>
        <v/>
      </c>
      <c r="I494" s="18" t="n"/>
      <c r="J494" s="17" t="n"/>
      <c r="K494" s="9">
        <f>IF(A494="","",IF(I494&lt;&gt;"",IF(AND(J494&lt;&gt;"",J494&lt;G494),"Pago parcial","Pago"),IF(H494="","Sem previsão",IF(TODAY()&gt;H494,"Atrasado","A receber"))))</f>
        <v/>
      </c>
      <c r="L494" s="10">
        <f>IF(K494="Atrasado",TODAY()-H494,"")</f>
        <v/>
      </c>
      <c r="M494" s="16" t="n"/>
      <c r="N494" s="21">
        <f>IF(A494="",0,IF(K494="Pago",IF(J494="",G494,J494),IF(K494="Pago parcial",J494,0)))</f>
        <v/>
      </c>
      <c r="O494" s="21">
        <f>IF(A494="",0,IF(K494="Pago",0,G494-N494))</f>
        <v/>
      </c>
      <c r="P494" s="22">
        <f>IF(AND(I494&lt;&gt;"",H494&lt;&gt;""),I494-H494,"")</f>
        <v/>
      </c>
    </row>
    <row r="495">
      <c r="A495" s="18" t="n"/>
      <c r="B495" s="19" t="n"/>
      <c r="C495" s="19" t="n"/>
      <c r="D495" s="10">
        <f>IF(OR(B495="",C495=""),"",IF(MOD(C495-B495,1)=0,24,MOD(C495-B495,1)*24))</f>
        <v/>
      </c>
      <c r="E495" s="16" t="n"/>
      <c r="F495" s="9">
        <f>IF(E495="","",IFERROR(INDEX(Fontes!$B$5:$B$54,MATCH(E495,Fontes!$A$5:$A$54,0)),"fonte não cadastrada"))</f>
        <v/>
      </c>
      <c r="G495" s="17" t="n"/>
      <c r="H495" s="20">
        <f>IF(OR(A495="",E495=""),"",IFERROR(IF(INDEX(Fontes!$C$5:$C$54,MATCH(E495,Fontes!$A$5:$A$54,0))="Dias corridos",A495+INDEX(Fontes!$D$5:$D$54,MATCH(E495,Fontes!$A$5:$A$54,0)),DATE(YEAR(A495),MONTH(A495)+INDEX(Fontes!$F$5:$F$54,MATCH(E495,Fontes!$A$5:$A$54,0)),MIN(INDEX(Fontes!$E$5:$E$54,MATCH(E495,Fontes!$A$5:$A$54,0)),DAY(EOMONTH(DATE(YEAR(A495),MONTH(A495)+INDEX(Fontes!$F$5:$F$54,MATCH(E495,Fontes!$A$5:$A$54,0)),1),0))))),""))</f>
        <v/>
      </c>
      <c r="I495" s="18" t="n"/>
      <c r="J495" s="17" t="n"/>
      <c r="K495" s="9">
        <f>IF(A495="","",IF(I495&lt;&gt;"",IF(AND(J495&lt;&gt;"",J495&lt;G495),"Pago parcial","Pago"),IF(H495="","Sem previsão",IF(TODAY()&gt;H495,"Atrasado","A receber"))))</f>
        <v/>
      </c>
      <c r="L495" s="10">
        <f>IF(K495="Atrasado",TODAY()-H495,"")</f>
        <v/>
      </c>
      <c r="M495" s="16" t="n"/>
      <c r="N495" s="21">
        <f>IF(A495="",0,IF(K495="Pago",IF(J495="",G495,J495),IF(K495="Pago parcial",J495,0)))</f>
        <v/>
      </c>
      <c r="O495" s="21">
        <f>IF(A495="",0,IF(K495="Pago",0,G495-N495))</f>
        <v/>
      </c>
      <c r="P495" s="22">
        <f>IF(AND(I495&lt;&gt;"",H495&lt;&gt;""),I495-H495,"")</f>
        <v/>
      </c>
    </row>
    <row r="496">
      <c r="A496" s="18" t="n"/>
      <c r="B496" s="19" t="n"/>
      <c r="C496" s="19" t="n"/>
      <c r="D496" s="10">
        <f>IF(OR(B496="",C496=""),"",IF(MOD(C496-B496,1)=0,24,MOD(C496-B496,1)*24))</f>
        <v/>
      </c>
      <c r="E496" s="16" t="n"/>
      <c r="F496" s="9">
        <f>IF(E496="","",IFERROR(INDEX(Fontes!$B$5:$B$54,MATCH(E496,Fontes!$A$5:$A$54,0)),"fonte não cadastrada"))</f>
        <v/>
      </c>
      <c r="G496" s="17" t="n"/>
      <c r="H496" s="20">
        <f>IF(OR(A496="",E496=""),"",IFERROR(IF(INDEX(Fontes!$C$5:$C$54,MATCH(E496,Fontes!$A$5:$A$54,0))="Dias corridos",A496+INDEX(Fontes!$D$5:$D$54,MATCH(E496,Fontes!$A$5:$A$54,0)),DATE(YEAR(A496),MONTH(A496)+INDEX(Fontes!$F$5:$F$54,MATCH(E496,Fontes!$A$5:$A$54,0)),MIN(INDEX(Fontes!$E$5:$E$54,MATCH(E496,Fontes!$A$5:$A$54,0)),DAY(EOMONTH(DATE(YEAR(A496),MONTH(A496)+INDEX(Fontes!$F$5:$F$54,MATCH(E496,Fontes!$A$5:$A$54,0)),1),0))))),""))</f>
        <v/>
      </c>
      <c r="I496" s="18" t="n"/>
      <c r="J496" s="17" t="n"/>
      <c r="K496" s="9">
        <f>IF(A496="","",IF(I496&lt;&gt;"",IF(AND(J496&lt;&gt;"",J496&lt;G496),"Pago parcial","Pago"),IF(H496="","Sem previsão",IF(TODAY()&gt;H496,"Atrasado","A receber"))))</f>
        <v/>
      </c>
      <c r="L496" s="10">
        <f>IF(K496="Atrasado",TODAY()-H496,"")</f>
        <v/>
      </c>
      <c r="M496" s="16" t="n"/>
      <c r="N496" s="21">
        <f>IF(A496="",0,IF(K496="Pago",IF(J496="",G496,J496),IF(K496="Pago parcial",J496,0)))</f>
        <v/>
      </c>
      <c r="O496" s="21">
        <f>IF(A496="",0,IF(K496="Pago",0,G496-N496))</f>
        <v/>
      </c>
      <c r="P496" s="22">
        <f>IF(AND(I496&lt;&gt;"",H496&lt;&gt;""),I496-H496,"")</f>
        <v/>
      </c>
    </row>
    <row r="497">
      <c r="A497" s="18" t="n"/>
      <c r="B497" s="19" t="n"/>
      <c r="C497" s="19" t="n"/>
      <c r="D497" s="10">
        <f>IF(OR(B497="",C497=""),"",IF(MOD(C497-B497,1)=0,24,MOD(C497-B497,1)*24))</f>
        <v/>
      </c>
      <c r="E497" s="16" t="n"/>
      <c r="F497" s="9">
        <f>IF(E497="","",IFERROR(INDEX(Fontes!$B$5:$B$54,MATCH(E497,Fontes!$A$5:$A$54,0)),"fonte não cadastrada"))</f>
        <v/>
      </c>
      <c r="G497" s="17" t="n"/>
      <c r="H497" s="20">
        <f>IF(OR(A497="",E497=""),"",IFERROR(IF(INDEX(Fontes!$C$5:$C$54,MATCH(E497,Fontes!$A$5:$A$54,0))="Dias corridos",A497+INDEX(Fontes!$D$5:$D$54,MATCH(E497,Fontes!$A$5:$A$54,0)),DATE(YEAR(A497),MONTH(A497)+INDEX(Fontes!$F$5:$F$54,MATCH(E497,Fontes!$A$5:$A$54,0)),MIN(INDEX(Fontes!$E$5:$E$54,MATCH(E497,Fontes!$A$5:$A$54,0)),DAY(EOMONTH(DATE(YEAR(A497),MONTH(A497)+INDEX(Fontes!$F$5:$F$54,MATCH(E497,Fontes!$A$5:$A$54,0)),1),0))))),""))</f>
        <v/>
      </c>
      <c r="I497" s="18" t="n"/>
      <c r="J497" s="17" t="n"/>
      <c r="K497" s="9">
        <f>IF(A497="","",IF(I497&lt;&gt;"",IF(AND(J497&lt;&gt;"",J497&lt;G497),"Pago parcial","Pago"),IF(H497="","Sem previsão",IF(TODAY()&gt;H497,"Atrasado","A receber"))))</f>
        <v/>
      </c>
      <c r="L497" s="10">
        <f>IF(K497="Atrasado",TODAY()-H497,"")</f>
        <v/>
      </c>
      <c r="M497" s="16" t="n"/>
      <c r="N497" s="21">
        <f>IF(A497="",0,IF(K497="Pago",IF(J497="",G497,J497),IF(K497="Pago parcial",J497,0)))</f>
        <v/>
      </c>
      <c r="O497" s="21">
        <f>IF(A497="",0,IF(K497="Pago",0,G497-N497))</f>
        <v/>
      </c>
      <c r="P497" s="22">
        <f>IF(AND(I497&lt;&gt;"",H497&lt;&gt;""),I497-H497,"")</f>
        <v/>
      </c>
    </row>
    <row r="498">
      <c r="A498" s="18" t="n"/>
      <c r="B498" s="19" t="n"/>
      <c r="C498" s="19" t="n"/>
      <c r="D498" s="10">
        <f>IF(OR(B498="",C498=""),"",IF(MOD(C498-B498,1)=0,24,MOD(C498-B498,1)*24))</f>
        <v/>
      </c>
      <c r="E498" s="16" t="n"/>
      <c r="F498" s="9">
        <f>IF(E498="","",IFERROR(INDEX(Fontes!$B$5:$B$54,MATCH(E498,Fontes!$A$5:$A$54,0)),"fonte não cadastrada"))</f>
        <v/>
      </c>
      <c r="G498" s="17" t="n"/>
      <c r="H498" s="20">
        <f>IF(OR(A498="",E498=""),"",IFERROR(IF(INDEX(Fontes!$C$5:$C$54,MATCH(E498,Fontes!$A$5:$A$54,0))="Dias corridos",A498+INDEX(Fontes!$D$5:$D$54,MATCH(E498,Fontes!$A$5:$A$54,0)),DATE(YEAR(A498),MONTH(A498)+INDEX(Fontes!$F$5:$F$54,MATCH(E498,Fontes!$A$5:$A$54,0)),MIN(INDEX(Fontes!$E$5:$E$54,MATCH(E498,Fontes!$A$5:$A$54,0)),DAY(EOMONTH(DATE(YEAR(A498),MONTH(A498)+INDEX(Fontes!$F$5:$F$54,MATCH(E498,Fontes!$A$5:$A$54,0)),1),0))))),""))</f>
        <v/>
      </c>
      <c r="I498" s="18" t="n"/>
      <c r="J498" s="17" t="n"/>
      <c r="K498" s="9">
        <f>IF(A498="","",IF(I498&lt;&gt;"",IF(AND(J498&lt;&gt;"",J498&lt;G498),"Pago parcial","Pago"),IF(H498="","Sem previsão",IF(TODAY()&gt;H498,"Atrasado","A receber"))))</f>
        <v/>
      </c>
      <c r="L498" s="10">
        <f>IF(K498="Atrasado",TODAY()-H498,"")</f>
        <v/>
      </c>
      <c r="M498" s="16" t="n"/>
      <c r="N498" s="21">
        <f>IF(A498="",0,IF(K498="Pago",IF(J498="",G498,J498),IF(K498="Pago parcial",J498,0)))</f>
        <v/>
      </c>
      <c r="O498" s="21">
        <f>IF(A498="",0,IF(K498="Pago",0,G498-N498))</f>
        <v/>
      </c>
      <c r="P498" s="22">
        <f>IF(AND(I498&lt;&gt;"",H498&lt;&gt;""),I498-H498,"")</f>
        <v/>
      </c>
    </row>
    <row r="499">
      <c r="A499" s="18" t="n"/>
      <c r="B499" s="19" t="n"/>
      <c r="C499" s="19" t="n"/>
      <c r="D499" s="10">
        <f>IF(OR(B499="",C499=""),"",IF(MOD(C499-B499,1)=0,24,MOD(C499-B499,1)*24))</f>
        <v/>
      </c>
      <c r="E499" s="16" t="n"/>
      <c r="F499" s="9">
        <f>IF(E499="","",IFERROR(INDEX(Fontes!$B$5:$B$54,MATCH(E499,Fontes!$A$5:$A$54,0)),"fonte não cadastrada"))</f>
        <v/>
      </c>
      <c r="G499" s="17" t="n"/>
      <c r="H499" s="20">
        <f>IF(OR(A499="",E499=""),"",IFERROR(IF(INDEX(Fontes!$C$5:$C$54,MATCH(E499,Fontes!$A$5:$A$54,0))="Dias corridos",A499+INDEX(Fontes!$D$5:$D$54,MATCH(E499,Fontes!$A$5:$A$54,0)),DATE(YEAR(A499),MONTH(A499)+INDEX(Fontes!$F$5:$F$54,MATCH(E499,Fontes!$A$5:$A$54,0)),MIN(INDEX(Fontes!$E$5:$E$54,MATCH(E499,Fontes!$A$5:$A$54,0)),DAY(EOMONTH(DATE(YEAR(A499),MONTH(A499)+INDEX(Fontes!$F$5:$F$54,MATCH(E499,Fontes!$A$5:$A$54,0)),1),0))))),""))</f>
        <v/>
      </c>
      <c r="I499" s="18" t="n"/>
      <c r="J499" s="17" t="n"/>
      <c r="K499" s="9">
        <f>IF(A499="","",IF(I499&lt;&gt;"",IF(AND(J499&lt;&gt;"",J499&lt;G499),"Pago parcial","Pago"),IF(H499="","Sem previsão",IF(TODAY()&gt;H499,"Atrasado","A receber"))))</f>
        <v/>
      </c>
      <c r="L499" s="10">
        <f>IF(K499="Atrasado",TODAY()-H499,"")</f>
        <v/>
      </c>
      <c r="M499" s="16" t="n"/>
      <c r="N499" s="21">
        <f>IF(A499="",0,IF(K499="Pago",IF(J499="",G499,J499),IF(K499="Pago parcial",J499,0)))</f>
        <v/>
      </c>
      <c r="O499" s="21">
        <f>IF(A499="",0,IF(K499="Pago",0,G499-N499))</f>
        <v/>
      </c>
      <c r="P499" s="22">
        <f>IF(AND(I499&lt;&gt;"",H499&lt;&gt;""),I499-H499,"")</f>
        <v/>
      </c>
    </row>
    <row r="500">
      <c r="A500" s="18" t="n"/>
      <c r="B500" s="19" t="n"/>
      <c r="C500" s="19" t="n"/>
      <c r="D500" s="10">
        <f>IF(OR(B500="",C500=""),"",IF(MOD(C500-B500,1)=0,24,MOD(C500-B500,1)*24))</f>
        <v/>
      </c>
      <c r="E500" s="16" t="n"/>
      <c r="F500" s="9">
        <f>IF(E500="","",IFERROR(INDEX(Fontes!$B$5:$B$54,MATCH(E500,Fontes!$A$5:$A$54,0)),"fonte não cadastrada"))</f>
        <v/>
      </c>
      <c r="G500" s="17" t="n"/>
      <c r="H500" s="20">
        <f>IF(OR(A500="",E500=""),"",IFERROR(IF(INDEX(Fontes!$C$5:$C$54,MATCH(E500,Fontes!$A$5:$A$54,0))="Dias corridos",A500+INDEX(Fontes!$D$5:$D$54,MATCH(E500,Fontes!$A$5:$A$54,0)),DATE(YEAR(A500),MONTH(A500)+INDEX(Fontes!$F$5:$F$54,MATCH(E500,Fontes!$A$5:$A$54,0)),MIN(INDEX(Fontes!$E$5:$E$54,MATCH(E500,Fontes!$A$5:$A$54,0)),DAY(EOMONTH(DATE(YEAR(A500),MONTH(A500)+INDEX(Fontes!$F$5:$F$54,MATCH(E500,Fontes!$A$5:$A$54,0)),1),0))))),""))</f>
        <v/>
      </c>
      <c r="I500" s="18" t="n"/>
      <c r="J500" s="17" t="n"/>
      <c r="K500" s="9">
        <f>IF(A500="","",IF(I500&lt;&gt;"",IF(AND(J500&lt;&gt;"",J500&lt;G500),"Pago parcial","Pago"),IF(H500="","Sem previsão",IF(TODAY()&gt;H500,"Atrasado","A receber"))))</f>
        <v/>
      </c>
      <c r="L500" s="10">
        <f>IF(K500="Atrasado",TODAY()-H500,"")</f>
        <v/>
      </c>
      <c r="M500" s="16" t="n"/>
      <c r="N500" s="21">
        <f>IF(A500="",0,IF(K500="Pago",IF(J500="",G500,J500),IF(K500="Pago parcial",J500,0)))</f>
        <v/>
      </c>
      <c r="O500" s="21">
        <f>IF(A500="",0,IF(K500="Pago",0,G500-N500))</f>
        <v/>
      </c>
      <c r="P500" s="22">
        <f>IF(AND(I500&lt;&gt;"",H500&lt;&gt;""),I500-H500,"")</f>
        <v/>
      </c>
    </row>
    <row r="501">
      <c r="A501" s="18" t="n"/>
      <c r="B501" s="19" t="n"/>
      <c r="C501" s="19" t="n"/>
      <c r="D501" s="10">
        <f>IF(OR(B501="",C501=""),"",IF(MOD(C501-B501,1)=0,24,MOD(C501-B501,1)*24))</f>
        <v/>
      </c>
      <c r="E501" s="16" t="n"/>
      <c r="F501" s="9">
        <f>IF(E501="","",IFERROR(INDEX(Fontes!$B$5:$B$54,MATCH(E501,Fontes!$A$5:$A$54,0)),"fonte não cadastrada"))</f>
        <v/>
      </c>
      <c r="G501" s="17" t="n"/>
      <c r="H501" s="20">
        <f>IF(OR(A501="",E501=""),"",IFERROR(IF(INDEX(Fontes!$C$5:$C$54,MATCH(E501,Fontes!$A$5:$A$54,0))="Dias corridos",A501+INDEX(Fontes!$D$5:$D$54,MATCH(E501,Fontes!$A$5:$A$54,0)),DATE(YEAR(A501),MONTH(A501)+INDEX(Fontes!$F$5:$F$54,MATCH(E501,Fontes!$A$5:$A$54,0)),MIN(INDEX(Fontes!$E$5:$E$54,MATCH(E501,Fontes!$A$5:$A$54,0)),DAY(EOMONTH(DATE(YEAR(A501),MONTH(A501)+INDEX(Fontes!$F$5:$F$54,MATCH(E501,Fontes!$A$5:$A$54,0)),1),0))))),""))</f>
        <v/>
      </c>
      <c r="I501" s="18" t="n"/>
      <c r="J501" s="17" t="n"/>
      <c r="K501" s="9">
        <f>IF(A501="","",IF(I501&lt;&gt;"",IF(AND(J501&lt;&gt;"",J501&lt;G501),"Pago parcial","Pago"),IF(H501="","Sem previsão",IF(TODAY()&gt;H501,"Atrasado","A receber"))))</f>
        <v/>
      </c>
      <c r="L501" s="10">
        <f>IF(K501="Atrasado",TODAY()-H501,"")</f>
        <v/>
      </c>
      <c r="M501" s="16" t="n"/>
      <c r="N501" s="21">
        <f>IF(A501="",0,IF(K501="Pago",IF(J501="",G501,J501),IF(K501="Pago parcial",J501,0)))</f>
        <v/>
      </c>
      <c r="O501" s="21">
        <f>IF(A501="",0,IF(K501="Pago",0,G501-N501))</f>
        <v/>
      </c>
      <c r="P501" s="22">
        <f>IF(AND(I501&lt;&gt;"",H501&lt;&gt;""),I501-H501,"")</f>
        <v/>
      </c>
    </row>
    <row r="502">
      <c r="A502" s="18" t="n"/>
      <c r="B502" s="19" t="n"/>
      <c r="C502" s="19" t="n"/>
      <c r="D502" s="10">
        <f>IF(OR(B502="",C502=""),"",IF(MOD(C502-B502,1)=0,24,MOD(C502-B502,1)*24))</f>
        <v/>
      </c>
      <c r="E502" s="16" t="n"/>
      <c r="F502" s="9">
        <f>IF(E502="","",IFERROR(INDEX(Fontes!$B$5:$B$54,MATCH(E502,Fontes!$A$5:$A$54,0)),"fonte não cadastrada"))</f>
        <v/>
      </c>
      <c r="G502" s="17" t="n"/>
      <c r="H502" s="20">
        <f>IF(OR(A502="",E502=""),"",IFERROR(IF(INDEX(Fontes!$C$5:$C$54,MATCH(E502,Fontes!$A$5:$A$54,0))="Dias corridos",A502+INDEX(Fontes!$D$5:$D$54,MATCH(E502,Fontes!$A$5:$A$54,0)),DATE(YEAR(A502),MONTH(A502)+INDEX(Fontes!$F$5:$F$54,MATCH(E502,Fontes!$A$5:$A$54,0)),MIN(INDEX(Fontes!$E$5:$E$54,MATCH(E502,Fontes!$A$5:$A$54,0)),DAY(EOMONTH(DATE(YEAR(A502),MONTH(A502)+INDEX(Fontes!$F$5:$F$54,MATCH(E502,Fontes!$A$5:$A$54,0)),1),0))))),""))</f>
        <v/>
      </c>
      <c r="I502" s="18" t="n"/>
      <c r="J502" s="17" t="n"/>
      <c r="K502" s="9">
        <f>IF(A502="","",IF(I502&lt;&gt;"",IF(AND(J502&lt;&gt;"",J502&lt;G502),"Pago parcial","Pago"),IF(H502="","Sem previsão",IF(TODAY()&gt;H502,"Atrasado","A receber"))))</f>
        <v/>
      </c>
      <c r="L502" s="10">
        <f>IF(K502="Atrasado",TODAY()-H502,"")</f>
        <v/>
      </c>
      <c r="M502" s="16" t="n"/>
      <c r="N502" s="21">
        <f>IF(A502="",0,IF(K502="Pago",IF(J502="",G502,J502),IF(K502="Pago parcial",J502,0)))</f>
        <v/>
      </c>
      <c r="O502" s="21">
        <f>IF(A502="",0,IF(K502="Pago",0,G502-N502))</f>
        <v/>
      </c>
      <c r="P502" s="22">
        <f>IF(AND(I502&lt;&gt;"",H502&lt;&gt;""),I502-H502,"")</f>
        <v/>
      </c>
    </row>
    <row r="503">
      <c r="A503" s="18" t="n"/>
      <c r="B503" s="19" t="n"/>
      <c r="C503" s="19" t="n"/>
      <c r="D503" s="10">
        <f>IF(OR(B503="",C503=""),"",IF(MOD(C503-B503,1)=0,24,MOD(C503-B503,1)*24))</f>
        <v/>
      </c>
      <c r="E503" s="16" t="n"/>
      <c r="F503" s="9">
        <f>IF(E503="","",IFERROR(INDEX(Fontes!$B$5:$B$54,MATCH(E503,Fontes!$A$5:$A$54,0)),"fonte não cadastrada"))</f>
        <v/>
      </c>
      <c r="G503" s="17" t="n"/>
      <c r="H503" s="20">
        <f>IF(OR(A503="",E503=""),"",IFERROR(IF(INDEX(Fontes!$C$5:$C$54,MATCH(E503,Fontes!$A$5:$A$54,0))="Dias corridos",A503+INDEX(Fontes!$D$5:$D$54,MATCH(E503,Fontes!$A$5:$A$54,0)),DATE(YEAR(A503),MONTH(A503)+INDEX(Fontes!$F$5:$F$54,MATCH(E503,Fontes!$A$5:$A$54,0)),MIN(INDEX(Fontes!$E$5:$E$54,MATCH(E503,Fontes!$A$5:$A$54,0)),DAY(EOMONTH(DATE(YEAR(A503),MONTH(A503)+INDEX(Fontes!$F$5:$F$54,MATCH(E503,Fontes!$A$5:$A$54,0)),1),0))))),""))</f>
        <v/>
      </c>
      <c r="I503" s="18" t="n"/>
      <c r="J503" s="17" t="n"/>
      <c r="K503" s="9">
        <f>IF(A503="","",IF(I503&lt;&gt;"",IF(AND(J503&lt;&gt;"",J503&lt;G503),"Pago parcial","Pago"),IF(H503="","Sem previsão",IF(TODAY()&gt;H503,"Atrasado","A receber"))))</f>
        <v/>
      </c>
      <c r="L503" s="10">
        <f>IF(K503="Atrasado",TODAY()-H503,"")</f>
        <v/>
      </c>
      <c r="M503" s="16" t="n"/>
      <c r="N503" s="21">
        <f>IF(A503="",0,IF(K503="Pago",IF(J503="",G503,J503),IF(K503="Pago parcial",J503,0)))</f>
        <v/>
      </c>
      <c r="O503" s="21">
        <f>IF(A503="",0,IF(K503="Pago",0,G503-N503))</f>
        <v/>
      </c>
      <c r="P503" s="22">
        <f>IF(AND(I503&lt;&gt;"",H503&lt;&gt;""),I503-H503,"")</f>
        <v/>
      </c>
    </row>
    <row r="504">
      <c r="A504" s="18" t="n"/>
      <c r="B504" s="19" t="n"/>
      <c r="C504" s="19" t="n"/>
      <c r="D504" s="10">
        <f>IF(OR(B504="",C504=""),"",IF(MOD(C504-B504,1)=0,24,MOD(C504-B504,1)*24))</f>
        <v/>
      </c>
      <c r="E504" s="16" t="n"/>
      <c r="F504" s="9">
        <f>IF(E504="","",IFERROR(INDEX(Fontes!$B$5:$B$54,MATCH(E504,Fontes!$A$5:$A$54,0)),"fonte não cadastrada"))</f>
        <v/>
      </c>
      <c r="G504" s="17" t="n"/>
      <c r="H504" s="20">
        <f>IF(OR(A504="",E504=""),"",IFERROR(IF(INDEX(Fontes!$C$5:$C$54,MATCH(E504,Fontes!$A$5:$A$54,0))="Dias corridos",A504+INDEX(Fontes!$D$5:$D$54,MATCH(E504,Fontes!$A$5:$A$54,0)),DATE(YEAR(A504),MONTH(A504)+INDEX(Fontes!$F$5:$F$54,MATCH(E504,Fontes!$A$5:$A$54,0)),MIN(INDEX(Fontes!$E$5:$E$54,MATCH(E504,Fontes!$A$5:$A$54,0)),DAY(EOMONTH(DATE(YEAR(A504),MONTH(A504)+INDEX(Fontes!$F$5:$F$54,MATCH(E504,Fontes!$A$5:$A$54,0)),1),0))))),""))</f>
        <v/>
      </c>
      <c r="I504" s="18" t="n"/>
      <c r="J504" s="17" t="n"/>
      <c r="K504" s="9">
        <f>IF(A504="","",IF(I504&lt;&gt;"",IF(AND(J504&lt;&gt;"",J504&lt;G504),"Pago parcial","Pago"),IF(H504="","Sem previsão",IF(TODAY()&gt;H504,"Atrasado","A receber"))))</f>
        <v/>
      </c>
      <c r="L504" s="10">
        <f>IF(K504="Atrasado",TODAY()-H504,"")</f>
        <v/>
      </c>
      <c r="M504" s="16" t="n"/>
      <c r="N504" s="21">
        <f>IF(A504="",0,IF(K504="Pago",IF(J504="",G504,J504),IF(K504="Pago parcial",J504,0)))</f>
        <v/>
      </c>
      <c r="O504" s="21">
        <f>IF(A504="",0,IF(K504="Pago",0,G504-N504))</f>
        <v/>
      </c>
      <c r="P504" s="22">
        <f>IF(AND(I504&lt;&gt;"",H504&lt;&gt;""),I504-H504,"")</f>
        <v/>
      </c>
    </row>
  </sheetData>
  <conditionalFormatting sqref="K5:K504">
    <cfRule type="expression" priority="1" dxfId="0">
      <formula>$K5="Atrasado"</formula>
    </cfRule>
    <cfRule type="expression" priority="2" dxfId="1">
      <formula>$K5="A receber"</formula>
    </cfRule>
    <cfRule type="expression" priority="3" dxfId="2">
      <formula>$K5="Pago parcial"</formula>
    </cfRule>
    <cfRule type="expression" priority="4" dxfId="3">
      <formula>$K5="Pago"</formula>
    </cfRule>
  </conditionalFormatting>
  <dataValidations count="1">
    <dataValidation sqref="E5:E504" showDropDown="0" showInputMessage="0" showErrorMessage="0" allowBlank="1" type="list">
      <formula1>Fontes!$A$5:$A$54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Lidara</dc:creator>
  <dc:title xmlns:dc="http://purl.org/dc/elements/1.1/">Planilha de plantões a receber</dc:title>
  <dcterms:created xmlns:dcterms="http://purl.org/dc/terms/" xmlns:xsi="http://www.w3.org/2001/XMLSchema-instance" xsi:type="dcterms:W3CDTF">2026-10-26T13:18:54Z</dcterms:created>
  <dcterms:modified xmlns:dcterms="http://purl.org/dc/terms/" xmlns:xsi="http://www.w3.org/2001/XMLSchema-instance" xsi:type="dcterms:W3CDTF">2026-10-26T13:18:55Z</dcterms:modified>
</cp:coreProperties>
</file>